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5"/>
  <workbookPr/>
  <mc:AlternateContent xmlns:mc="http://schemas.openxmlformats.org/markup-compatibility/2006">
    <mc:Choice Requires="x15">
      <x15ac:absPath xmlns:x15ac="http://schemas.microsoft.com/office/spreadsheetml/2010/11/ac" url="C:\Users\gimch\OneDrive\바탕 화면\snuvalue\my 보고서\"/>
    </mc:Choice>
  </mc:AlternateContent>
  <xr:revisionPtr revIDLastSave="0" documentId="13_ncr:1_{98ED285C-7F90-4678-9167-639BCE38DF80}" xr6:coauthVersionLast="36" xr6:coauthVersionMax="47" xr10:uidLastSave="{00000000-0000-0000-0000-000000000000}"/>
  <bookViews>
    <workbookView xWindow="0" yWindow="0" windowWidth="23040" windowHeight="7992" xr2:uid="{00000000-000D-0000-FFFF-FFFF00000000}"/>
  </bookViews>
  <sheets>
    <sheet name="Report" sheetId="7" r:id="rId1"/>
    <sheet name="valuation" sheetId="4" r:id="rId2"/>
    <sheet name="Financial Info" sheetId="5" r:id="rId3"/>
    <sheet name="EV market" sheetId="6" r:id="rId4"/>
  </sheets>
  <externalReferences>
    <externalReference r:id="rId5"/>
  </externalReferences>
  <calcPr calcId="191029"/>
</workbook>
</file>

<file path=xl/calcChain.xml><?xml version="1.0" encoding="utf-8"?>
<calcChain xmlns="http://schemas.openxmlformats.org/spreadsheetml/2006/main">
  <c r="I118" i="4" l="1"/>
  <c r="J118" i="4"/>
  <c r="K118" i="4"/>
  <c r="I116" i="4"/>
  <c r="J116" i="4"/>
  <c r="K116" i="4"/>
  <c r="H116" i="4"/>
  <c r="H118" i="4" s="1"/>
  <c r="D114" i="4"/>
  <c r="E114" i="4"/>
  <c r="F114" i="4"/>
  <c r="C114" i="4"/>
  <c r="S306" i="7"/>
  <c r="R306" i="7"/>
  <c r="Q306" i="7"/>
  <c r="P306" i="7"/>
  <c r="O306" i="7"/>
  <c r="N306" i="7"/>
  <c r="M306" i="7"/>
  <c r="L306" i="7"/>
  <c r="K306" i="7"/>
  <c r="J306" i="7"/>
  <c r="I306" i="7"/>
  <c r="H306" i="7"/>
  <c r="G306" i="7"/>
  <c r="F306" i="7"/>
  <c r="E306" i="7"/>
  <c r="D306" i="7"/>
  <c r="C306" i="7"/>
  <c r="S304" i="7"/>
  <c r="R304" i="7"/>
  <c r="Q304" i="7"/>
  <c r="P304" i="7"/>
  <c r="O304" i="7"/>
  <c r="N304" i="7"/>
  <c r="M304" i="7"/>
  <c r="L304" i="7"/>
  <c r="K304" i="7"/>
  <c r="J304" i="7"/>
  <c r="I304" i="7"/>
  <c r="H304" i="7"/>
  <c r="G304" i="7"/>
  <c r="F304" i="7"/>
  <c r="E304" i="7"/>
  <c r="D304" i="7"/>
  <c r="C304" i="7"/>
  <c r="S302" i="7"/>
  <c r="R302" i="7"/>
  <c r="Q302" i="7"/>
  <c r="P302" i="7"/>
  <c r="O302" i="7"/>
  <c r="N302" i="7"/>
  <c r="M302" i="7"/>
  <c r="L302" i="7"/>
  <c r="K302" i="7"/>
  <c r="J302" i="7"/>
  <c r="I302" i="7"/>
  <c r="H302" i="7"/>
  <c r="G302" i="7"/>
  <c r="F302" i="7"/>
  <c r="E302" i="7"/>
  <c r="D302" i="7"/>
  <c r="C302" i="7"/>
  <c r="S299" i="7"/>
  <c r="S300" i="7" s="1"/>
  <c r="R299" i="7"/>
  <c r="R300" i="7" s="1"/>
  <c r="Q299" i="7"/>
  <c r="Q300" i="7" s="1"/>
  <c r="P299" i="7"/>
  <c r="P300" i="7" s="1"/>
  <c r="O299" i="7"/>
  <c r="O300" i="7" s="1"/>
  <c r="N299" i="7"/>
  <c r="N300" i="7" s="1"/>
  <c r="M299" i="7"/>
  <c r="M300" i="7" s="1"/>
  <c r="L299" i="7"/>
  <c r="L300" i="7" s="1"/>
  <c r="K299" i="7"/>
  <c r="K300" i="7" s="1"/>
  <c r="J299" i="7"/>
  <c r="J300" i="7" s="1"/>
  <c r="I299" i="7"/>
  <c r="I300" i="7" s="1"/>
  <c r="H299" i="7"/>
  <c r="H300" i="7" s="1"/>
  <c r="G299" i="7"/>
  <c r="G300" i="7" s="1"/>
  <c r="F299" i="7"/>
  <c r="F300" i="7" s="1"/>
  <c r="E299" i="7"/>
  <c r="E300" i="7" s="1"/>
  <c r="D299" i="7"/>
  <c r="D300" i="7" s="1"/>
  <c r="C299" i="7"/>
  <c r="C300" i="7" s="1"/>
  <c r="R297" i="7"/>
  <c r="R292" i="7" s="1"/>
  <c r="R293" i="7" s="1"/>
  <c r="R298" i="7" s="1"/>
  <c r="N297" i="7"/>
  <c r="N292" i="7" s="1"/>
  <c r="N293" i="7" s="1"/>
  <c r="N298" i="7" s="1"/>
  <c r="J297" i="7"/>
  <c r="R295" i="7"/>
  <c r="R290" i="7" s="1"/>
  <c r="R291" i="7" s="1"/>
  <c r="R296" i="7" s="1"/>
  <c r="N295" i="7"/>
  <c r="N290" i="7" s="1"/>
  <c r="N291" i="7" s="1"/>
  <c r="N296" i="7" s="1"/>
  <c r="J295" i="7"/>
  <c r="S294" i="7"/>
  <c r="S307" i="7" s="1"/>
  <c r="S292" i="7"/>
  <c r="S293" i="7" s="1"/>
  <c r="S298" i="7" s="1"/>
  <c r="Q292" i="7"/>
  <c r="Q293" i="7" s="1"/>
  <c r="Q298" i="7" s="1"/>
  <c r="P292" i="7"/>
  <c r="P293" i="7" s="1"/>
  <c r="P298" i="7" s="1"/>
  <c r="O292" i="7"/>
  <c r="O293" i="7" s="1"/>
  <c r="O298" i="7" s="1"/>
  <c r="M292" i="7"/>
  <c r="M293" i="7" s="1"/>
  <c r="L292" i="7"/>
  <c r="L293" i="7" s="1"/>
  <c r="K292" i="7"/>
  <c r="K293" i="7" s="1"/>
  <c r="I292" i="7"/>
  <c r="I293" i="7" s="1"/>
  <c r="H292" i="7"/>
  <c r="H293" i="7" s="1"/>
  <c r="G292" i="7"/>
  <c r="G293" i="7" s="1"/>
  <c r="S290" i="7"/>
  <c r="S291" i="7" s="1"/>
  <c r="S296" i="7" s="1"/>
  <c r="Q290" i="7"/>
  <c r="Q291" i="7" s="1"/>
  <c r="Q296" i="7" s="1"/>
  <c r="P290" i="7"/>
  <c r="P291" i="7" s="1"/>
  <c r="P296" i="7" s="1"/>
  <c r="O290" i="7"/>
  <c r="O291" i="7" s="1"/>
  <c r="O296" i="7" s="1"/>
  <c r="M290" i="7"/>
  <c r="M291" i="7" s="1"/>
  <c r="M296" i="7" s="1"/>
  <c r="L290" i="7"/>
  <c r="L291" i="7" s="1"/>
  <c r="L296" i="7" s="1"/>
  <c r="K290" i="7"/>
  <c r="K291" i="7" s="1"/>
  <c r="K296" i="7" s="1"/>
  <c r="I290" i="7"/>
  <c r="I291" i="7" s="1"/>
  <c r="I296" i="7" s="1"/>
  <c r="H290" i="7"/>
  <c r="H291" i="7" s="1"/>
  <c r="H296" i="7" s="1"/>
  <c r="G290" i="7"/>
  <c r="G291" i="7" s="1"/>
  <c r="G296" i="7" s="1"/>
  <c r="J288" i="7"/>
  <c r="J292" i="7" s="1"/>
  <c r="J293" i="7" s="1"/>
  <c r="J287" i="7"/>
  <c r="S286" i="7"/>
  <c r="R286" i="7"/>
  <c r="Q286" i="7"/>
  <c r="P286" i="7"/>
  <c r="O286" i="7"/>
  <c r="N286" i="7"/>
  <c r="M286" i="7"/>
  <c r="L286" i="7"/>
  <c r="K286" i="7"/>
  <c r="J286" i="7"/>
  <c r="I286" i="7"/>
  <c r="H286" i="7"/>
  <c r="G286" i="7"/>
  <c r="K104" i="4"/>
  <c r="F102" i="4"/>
  <c r="E102" i="4"/>
  <c r="D102" i="4"/>
  <c r="C102" i="4"/>
  <c r="D100" i="4"/>
  <c r="F99" i="4"/>
  <c r="F100" i="4" s="1"/>
  <c r="E99" i="4"/>
  <c r="E100" i="4" s="1"/>
  <c r="D99" i="4"/>
  <c r="C99" i="4"/>
  <c r="C100" i="4" s="1"/>
  <c r="F98" i="4"/>
  <c r="E98" i="4"/>
  <c r="D98" i="4"/>
  <c r="F90" i="4"/>
  <c r="E90" i="4"/>
  <c r="D90" i="4"/>
  <c r="C90" i="4"/>
  <c r="F88" i="4"/>
  <c r="E88" i="4"/>
  <c r="D88" i="4"/>
  <c r="C88" i="4"/>
  <c r="F86" i="4"/>
  <c r="E86" i="4"/>
  <c r="D86" i="4"/>
  <c r="C86" i="4"/>
  <c r="F85" i="4"/>
  <c r="E85" i="4"/>
  <c r="D85" i="4"/>
  <c r="G79" i="4"/>
  <c r="F79" i="4"/>
  <c r="E79" i="4"/>
  <c r="D79" i="4"/>
  <c r="C79" i="4"/>
  <c r="C78" i="4" s="1"/>
  <c r="C77" i="4" s="1"/>
  <c r="F77" i="4"/>
  <c r="E77" i="4"/>
  <c r="D77" i="4"/>
  <c r="G75" i="4"/>
  <c r="F75" i="4"/>
  <c r="E75" i="4"/>
  <c r="D75" i="4"/>
  <c r="C75" i="4"/>
  <c r="L72" i="4"/>
  <c r="K72" i="4"/>
  <c r="J72" i="4"/>
  <c r="I72" i="4"/>
  <c r="H72" i="4"/>
  <c r="G72" i="4"/>
  <c r="G73" i="4" s="1"/>
  <c r="F72" i="4"/>
  <c r="F73" i="4" s="1"/>
  <c r="E72" i="4"/>
  <c r="E73" i="4" s="1"/>
  <c r="D72" i="4"/>
  <c r="D73" i="4" s="1"/>
  <c r="C72" i="4"/>
  <c r="C73" i="4" s="1"/>
  <c r="H64" i="4"/>
  <c r="I64" i="4" s="1"/>
  <c r="H63" i="4"/>
  <c r="I63" i="4" s="1"/>
  <c r="H62" i="4"/>
  <c r="H58" i="4" s="1"/>
  <c r="G60" i="4"/>
  <c r="G59" i="4"/>
  <c r="G57" i="4" s="1"/>
  <c r="G58" i="4"/>
  <c r="K50" i="4"/>
  <c r="J50" i="4"/>
  <c r="I50" i="4"/>
  <c r="H50" i="4"/>
  <c r="G50" i="4"/>
  <c r="F50" i="4"/>
  <c r="E50" i="4"/>
  <c r="F45" i="4"/>
  <c r="E45" i="4"/>
  <c r="F44" i="4"/>
  <c r="E44" i="4"/>
  <c r="D44" i="4"/>
  <c r="F38" i="4"/>
  <c r="E38" i="4"/>
  <c r="D38" i="4"/>
  <c r="F37" i="4"/>
  <c r="E37" i="4"/>
  <c r="D37" i="4"/>
  <c r="K36" i="4"/>
  <c r="J36" i="4"/>
  <c r="I36" i="4"/>
  <c r="H36" i="4"/>
  <c r="G36" i="4"/>
  <c r="F34" i="4"/>
  <c r="E34" i="4"/>
  <c r="D34" i="4"/>
  <c r="S27" i="4"/>
  <c r="R27" i="4"/>
  <c r="Q27" i="4"/>
  <c r="P27" i="4"/>
  <c r="O27" i="4"/>
  <c r="N27" i="4"/>
  <c r="M27" i="4"/>
  <c r="L27" i="4"/>
  <c r="K27" i="4"/>
  <c r="J27" i="4"/>
  <c r="I27" i="4"/>
  <c r="H27" i="4"/>
  <c r="G27" i="4"/>
  <c r="F27" i="4"/>
  <c r="E27" i="4"/>
  <c r="D27" i="4"/>
  <c r="C27" i="4"/>
  <c r="S25" i="4"/>
  <c r="R25" i="4"/>
  <c r="Q25" i="4"/>
  <c r="P25" i="4"/>
  <c r="O25" i="4"/>
  <c r="N25" i="4"/>
  <c r="M25" i="4"/>
  <c r="L25" i="4"/>
  <c r="K25" i="4"/>
  <c r="J25" i="4"/>
  <c r="I25" i="4"/>
  <c r="H25" i="4"/>
  <c r="G25" i="4"/>
  <c r="F25" i="4"/>
  <c r="E25" i="4"/>
  <c r="D25" i="4"/>
  <c r="C25" i="4"/>
  <c r="S23" i="4"/>
  <c r="R23" i="4"/>
  <c r="Q23" i="4"/>
  <c r="P23" i="4"/>
  <c r="O23" i="4"/>
  <c r="N23" i="4"/>
  <c r="M23" i="4"/>
  <c r="L23" i="4"/>
  <c r="K23" i="4"/>
  <c r="J23" i="4"/>
  <c r="I23" i="4"/>
  <c r="H23" i="4"/>
  <c r="G23" i="4"/>
  <c r="F23" i="4"/>
  <c r="E23" i="4"/>
  <c r="D23" i="4"/>
  <c r="C23" i="4"/>
  <c r="S20" i="4"/>
  <c r="S21" i="4" s="1"/>
  <c r="R20" i="4"/>
  <c r="R21" i="4" s="1"/>
  <c r="Q20" i="4"/>
  <c r="Q21" i="4" s="1"/>
  <c r="P20" i="4"/>
  <c r="P21" i="4" s="1"/>
  <c r="O20" i="4"/>
  <c r="O21" i="4" s="1"/>
  <c r="N20" i="4"/>
  <c r="N21" i="4" s="1"/>
  <c r="M20" i="4"/>
  <c r="M21" i="4" s="1"/>
  <c r="L20" i="4"/>
  <c r="L21" i="4" s="1"/>
  <c r="K20" i="4"/>
  <c r="K21" i="4" s="1"/>
  <c r="J20" i="4"/>
  <c r="J21" i="4" s="1"/>
  <c r="I20" i="4"/>
  <c r="I21" i="4" s="1"/>
  <c r="H20" i="4"/>
  <c r="H21" i="4" s="1"/>
  <c r="G20" i="4"/>
  <c r="G21" i="4" s="1"/>
  <c r="F20" i="4"/>
  <c r="F21" i="4" s="1"/>
  <c r="E20" i="4"/>
  <c r="E21" i="4" s="1"/>
  <c r="D20" i="4"/>
  <c r="D21" i="4" s="1"/>
  <c r="C20" i="4"/>
  <c r="C21" i="4" s="1"/>
  <c r="R18" i="4"/>
  <c r="R13" i="4" s="1"/>
  <c r="R14" i="4" s="1"/>
  <c r="R19" i="4" s="1"/>
  <c r="N18" i="4"/>
  <c r="N13" i="4" s="1"/>
  <c r="N14" i="4" s="1"/>
  <c r="N19" i="4" s="1"/>
  <c r="J18" i="4"/>
  <c r="R16" i="4"/>
  <c r="R11" i="4" s="1"/>
  <c r="R12" i="4" s="1"/>
  <c r="R17" i="4" s="1"/>
  <c r="N16" i="4"/>
  <c r="N11" i="4" s="1"/>
  <c r="N12" i="4" s="1"/>
  <c r="N17" i="4" s="1"/>
  <c r="J16" i="4"/>
  <c r="S15" i="4"/>
  <c r="S28" i="4" s="1"/>
  <c r="S13" i="4"/>
  <c r="S14" i="4" s="1"/>
  <c r="S19" i="4" s="1"/>
  <c r="Q13" i="4"/>
  <c r="Q14" i="4" s="1"/>
  <c r="Q19" i="4" s="1"/>
  <c r="P13" i="4"/>
  <c r="P14" i="4" s="1"/>
  <c r="P19" i="4" s="1"/>
  <c r="O13" i="4"/>
  <c r="O14" i="4" s="1"/>
  <c r="O19" i="4" s="1"/>
  <c r="M13" i="4"/>
  <c r="M14" i="4" s="1"/>
  <c r="L13" i="4"/>
  <c r="L14" i="4" s="1"/>
  <c r="K13" i="4"/>
  <c r="K14" i="4" s="1"/>
  <c r="I13" i="4"/>
  <c r="I14" i="4" s="1"/>
  <c r="H13" i="4"/>
  <c r="H14" i="4" s="1"/>
  <c r="G13" i="4"/>
  <c r="G14" i="4" s="1"/>
  <c r="S11" i="4"/>
  <c r="S12" i="4" s="1"/>
  <c r="S17" i="4" s="1"/>
  <c r="Q11" i="4"/>
  <c r="Q12" i="4" s="1"/>
  <c r="Q17" i="4" s="1"/>
  <c r="P11" i="4"/>
  <c r="P12" i="4" s="1"/>
  <c r="P17" i="4" s="1"/>
  <c r="O11" i="4"/>
  <c r="O12" i="4" s="1"/>
  <c r="O17" i="4" s="1"/>
  <c r="M11" i="4"/>
  <c r="M12" i="4" s="1"/>
  <c r="M17" i="4" s="1"/>
  <c r="L11" i="4"/>
  <c r="L12" i="4" s="1"/>
  <c r="L17" i="4" s="1"/>
  <c r="K11" i="4"/>
  <c r="K12" i="4" s="1"/>
  <c r="K17" i="4" s="1"/>
  <c r="I11" i="4"/>
  <c r="I12" i="4" s="1"/>
  <c r="I17" i="4" s="1"/>
  <c r="H11" i="4"/>
  <c r="H12" i="4" s="1"/>
  <c r="H17" i="4" s="1"/>
  <c r="G11" i="4"/>
  <c r="G12" i="4" s="1"/>
  <c r="G17" i="4" s="1"/>
  <c r="J9" i="4"/>
  <c r="J8" i="4"/>
  <c r="S7" i="4"/>
  <c r="R7" i="4"/>
  <c r="Q7" i="4"/>
  <c r="P7" i="4"/>
  <c r="O7" i="4"/>
  <c r="N7" i="4"/>
  <c r="M7" i="4"/>
  <c r="L7" i="4"/>
  <c r="K7" i="4"/>
  <c r="J7" i="4"/>
  <c r="I7" i="4"/>
  <c r="H7" i="4"/>
  <c r="G7" i="4"/>
  <c r="N10" i="6"/>
  <c r="G47" i="4" l="1"/>
  <c r="H52" i="4"/>
  <c r="C105" i="4"/>
  <c r="C106" i="4" s="1"/>
  <c r="D105" i="4"/>
  <c r="D106" i="4" s="1"/>
  <c r="J11" i="4"/>
  <c r="J12" i="4" s="1"/>
  <c r="J17" i="4" s="1"/>
  <c r="H46" i="4"/>
  <c r="F105" i="4"/>
  <c r="F106" i="4" s="1"/>
  <c r="F101" i="4"/>
  <c r="D101" i="4"/>
  <c r="I38" i="4"/>
  <c r="K38" i="4"/>
  <c r="F52" i="4"/>
  <c r="G52" i="4"/>
  <c r="J13" i="4"/>
  <c r="J14" i="4" s="1"/>
  <c r="H59" i="4"/>
  <c r="J52" i="4"/>
  <c r="J38" i="4"/>
  <c r="H60" i="4"/>
  <c r="H48" i="4" s="1"/>
  <c r="J290" i="7"/>
  <c r="J291" i="7" s="1"/>
  <c r="J296" i="7" s="1"/>
  <c r="E105" i="4"/>
  <c r="E106" i="4" s="1"/>
  <c r="E101" i="4"/>
  <c r="J63" i="4"/>
  <c r="I59" i="4"/>
  <c r="I57" i="4" s="1"/>
  <c r="I43" i="4" s="1"/>
  <c r="J64" i="4"/>
  <c r="I60" i="4"/>
  <c r="I48" i="4" s="1"/>
  <c r="I52" i="4"/>
  <c r="I62" i="4"/>
  <c r="K52" i="4"/>
  <c r="G48" i="4"/>
  <c r="G38" i="4"/>
  <c r="H38" i="4"/>
  <c r="G46" i="4"/>
  <c r="G43" i="4"/>
  <c r="G51" i="4" s="1"/>
  <c r="G33" i="4" l="1"/>
  <c r="H57" i="4"/>
  <c r="H43" i="4" s="1"/>
  <c r="H45" i="4" s="1"/>
  <c r="H47" i="4"/>
  <c r="I47" i="4"/>
  <c r="I45" i="4"/>
  <c r="I33" i="4"/>
  <c r="I51" i="4"/>
  <c r="H69" i="4"/>
  <c r="G84" i="4"/>
  <c r="G34" i="4"/>
  <c r="G97" i="4"/>
  <c r="G37" i="4"/>
  <c r="G45" i="4"/>
  <c r="G44" i="4"/>
  <c r="K64" i="4"/>
  <c r="K60" i="4" s="1"/>
  <c r="K48" i="4" s="1"/>
  <c r="J60" i="4"/>
  <c r="J48" i="4" s="1"/>
  <c r="I58" i="4"/>
  <c r="I46" i="4" s="1"/>
  <c r="J62" i="4"/>
  <c r="K63" i="4"/>
  <c r="K59" i="4" s="1"/>
  <c r="J59" i="4"/>
  <c r="H51" i="4" l="1"/>
  <c r="H33" i="4"/>
  <c r="J58" i="4"/>
  <c r="J46" i="4" s="1"/>
  <c r="K62" i="4"/>
  <c r="K58" i="4" s="1"/>
  <c r="K46" i="4" s="1"/>
  <c r="G87" i="4"/>
  <c r="G85" i="4"/>
  <c r="G89" i="4"/>
  <c r="G104" i="4" s="1"/>
  <c r="J57" i="4"/>
  <c r="J43" i="4" s="1"/>
  <c r="J47" i="4"/>
  <c r="G98" i="4"/>
  <c r="H71" i="4"/>
  <c r="G99" i="4" s="1"/>
  <c r="H79" i="4"/>
  <c r="I84" i="4"/>
  <c r="I34" i="4"/>
  <c r="I97" i="4"/>
  <c r="I37" i="4"/>
  <c r="J69" i="4"/>
  <c r="K57" i="4"/>
  <c r="K43" i="4" s="1"/>
  <c r="K47" i="4"/>
  <c r="I44" i="4"/>
  <c r="G100" i="4" l="1"/>
  <c r="H37" i="4"/>
  <c r="H84" i="4"/>
  <c r="H34" i="4"/>
  <c r="H44" i="4"/>
  <c r="H97" i="4"/>
  <c r="H98" i="4" s="1"/>
  <c r="I69" i="4"/>
  <c r="I71" i="4" s="1"/>
  <c r="H99" i="4" s="1"/>
  <c r="G101" i="4"/>
  <c r="K45" i="4"/>
  <c r="K33" i="4"/>
  <c r="K51" i="4"/>
  <c r="J71" i="4"/>
  <c r="I99" i="4" s="1"/>
  <c r="J79" i="4"/>
  <c r="G86" i="4"/>
  <c r="G91" i="4" s="1"/>
  <c r="G103" i="4"/>
  <c r="G102" i="4" s="1"/>
  <c r="J45" i="4"/>
  <c r="J33" i="4"/>
  <c r="J51" i="4"/>
  <c r="I87" i="4"/>
  <c r="I85" i="4"/>
  <c r="I89" i="4"/>
  <c r="I104" i="4" s="1"/>
  <c r="H100" i="4" l="1"/>
  <c r="H101" i="4" s="1"/>
  <c r="I100" i="4"/>
  <c r="I101" i="4" s="1"/>
  <c r="I98" i="4"/>
  <c r="G105" i="4"/>
  <c r="I79" i="4"/>
  <c r="H87" i="4"/>
  <c r="H89" i="4"/>
  <c r="H104" i="4" s="1"/>
  <c r="H85" i="4"/>
  <c r="I103" i="4"/>
  <c r="I102" i="4" s="1"/>
  <c r="I86" i="4"/>
  <c r="I91" i="4" s="1"/>
  <c r="K97" i="4"/>
  <c r="L69" i="4"/>
  <c r="K37" i="4"/>
  <c r="K84" i="4"/>
  <c r="K34" i="4"/>
  <c r="J97" i="4"/>
  <c r="J34" i="4"/>
  <c r="K69" i="4"/>
  <c r="J37" i="4"/>
  <c r="J84" i="4"/>
  <c r="K44" i="4"/>
  <c r="J44" i="4"/>
  <c r="I105" i="4" l="1"/>
  <c r="I106" i="4" s="1"/>
  <c r="G113" i="4"/>
  <c r="G106" i="4"/>
  <c r="H86" i="4"/>
  <c r="H91" i="4" s="1"/>
  <c r="H103" i="4"/>
  <c r="H102" i="4" s="1"/>
  <c r="H105" i="4" s="1"/>
  <c r="K87" i="4"/>
  <c r="K85" i="4"/>
  <c r="L71" i="4"/>
  <c r="K99" i="4" s="1"/>
  <c r="L79" i="4"/>
  <c r="J87" i="4"/>
  <c r="J85" i="4"/>
  <c r="J89" i="4"/>
  <c r="J104" i="4" s="1"/>
  <c r="K98" i="4"/>
  <c r="J98" i="4"/>
  <c r="K71" i="4"/>
  <c r="J99" i="4" s="1"/>
  <c r="I113" i="4" l="1"/>
  <c r="G114" i="4"/>
  <c r="I114" i="4"/>
  <c r="H106" i="4"/>
  <c r="H113" i="4"/>
  <c r="J100" i="4"/>
  <c r="J101" i="4" s="1"/>
  <c r="K100" i="4"/>
  <c r="K101" i="4" s="1"/>
  <c r="J103" i="4"/>
  <c r="J102" i="4" s="1"/>
  <c r="J86" i="4"/>
  <c r="K79" i="4"/>
  <c r="J91" i="4" s="1"/>
  <c r="K103" i="4"/>
  <c r="K102" i="4" s="1"/>
  <c r="K86" i="4"/>
  <c r="K91" i="4" s="1"/>
  <c r="H114" i="4" l="1"/>
  <c r="K105" i="4"/>
  <c r="J105" i="4"/>
  <c r="J113" i="4" l="1"/>
  <c r="J106" i="4"/>
  <c r="K113" i="4"/>
  <c r="K106" i="4"/>
  <c r="J114" i="4" l="1"/>
  <c r="K114" i="4"/>
</calcChain>
</file>

<file path=xl/sharedStrings.xml><?xml version="1.0" encoding="utf-8"?>
<sst xmlns="http://schemas.openxmlformats.org/spreadsheetml/2006/main" count="1599" uniqueCount="1167">
  <si>
    <t>최근들어 전고체 배터리 등 신기술 개발이 이루어지고 있지만, 여전히 단열재가 필요한 리튬이온 배터리가 압도적이므로 이 논의는 생략</t>
  </si>
  <si>
    <t>https://www.koreaherald.com/view.php?ud=20210328000109#:~:text=%E2%80%9CLFP%20batteries%2C%20as%20they%20use,Research%20analyst%20Michael%20Kim%20said</t>
  </si>
  <si>
    <t>LFP 배터리의 경우 열폭주 발생 위험이 훨씬 낮음.</t>
  </si>
  <si>
    <t>but 대부분의 고급 전기차는 NMC나 NCA 배터리를 사용. 테슬라 일부 모델 정도만 LFP 도입</t>
  </si>
  <si>
    <t>배터리 관리 시스템 (BMS): 과충전, 과방전, 과열 등의 상황이 발생하면 자동으로 차단하여 열폭주를 방지</t>
  </si>
  <si>
    <t>안전 벤트 (Safety Vent): 배터리 내부 압력이 일정 수준 이상으로 상승하면 가스를 배출하여 압력을 낮추는 장치</t>
  </si>
  <si>
    <t>내열성 전해질: 고온에서도 안정적인 특성을 유지하는 전해질을 사용</t>
  </si>
  <si>
    <t>파우치 셀 설계: 내부 압력을 외부로 안전하게 배출할 수 있도록 설계</t>
  </si>
  <si>
    <t>냉각 시스템: 액체 냉각이나 공기 냉각 시스템을 사용하여 배터리의 온도를 일정하게 유지</t>
  </si>
  <si>
    <t>배터리 열관리 방법</t>
  </si>
  <si>
    <t>https://www.kaja.org/1458275600/?idx=13136481&amp;bmode=view</t>
  </si>
  <si>
    <t>배터리 열관리 시스템 - 공랭식 / 수랭식 있는데 주로 수랭식 쓴다고 함</t>
  </si>
  <si>
    <t xml:space="preserve">그중 많이 쓰였던 운모와 실리카 에어로겔을 비교해보면, </t>
  </si>
  <si>
    <t>운모 (mica)</t>
  </si>
  <si>
    <t>실리카 에어로겔 (Pyrothin 기준)</t>
  </si>
  <si>
    <t>열전도성</t>
  </si>
  <si>
    <t>0,2W/m·K</t>
  </si>
  <si>
    <t>0.015~0.020W/m·K</t>
  </si>
  <si>
    <t xml:space="preserve">밀도 </t>
  </si>
  <si>
    <t xml:space="preserve">2g/cm2 </t>
  </si>
  <si>
    <t>0.1~0.2g/cm2</t>
  </si>
  <si>
    <t>두께</t>
  </si>
  <si>
    <t>2mm</t>
  </si>
  <si>
    <t>2~3mm</t>
  </si>
  <si>
    <t>지금 현재 Pyrothin의 두께는 4mm에서 더 줄은 2~3mm로 알려짐</t>
  </si>
  <si>
    <t>자사 기술 설명 pdf</t>
  </si>
  <si>
    <t>https://www.hankyung.com/article/202308137239i</t>
  </si>
  <si>
    <t>* 매출도 크게 증가하지 않고 오히려 코로나로 인한 원재료 수급이 어려워져 기대감 하락</t>
  </si>
  <si>
    <t>*동사는 순이익 흑자를 낸 적인 한번도 없기에 per를 참고할 수 없음</t>
  </si>
  <si>
    <t>**대신 시가총액/gross profit의 지표를 밸류 리레이팅의 근거로 삼았음</t>
  </si>
  <si>
    <t>동사의 silica aerogel 제조과정</t>
  </si>
  <si>
    <t>1. 솔 준비단계(Sol Preparation): 실리카 전구물질과 에탄올, 촉매 및 첨가제를 혼합하여 가수분해 및 축합 반응을 통해 실리카 솔(Silica Sol)을 형성</t>
  </si>
  <si>
    <t>2. 겔 형성 : 형성된 실리카 솔에 fiber batting이라 불리는 섬유 재료를 첨가해 겔(Gel)을 형성 (fiber batting의 용도는 에어로겔의 구조적 강도와 기계적 특성을 향상시키기 위한 용도)</t>
  </si>
  <si>
    <t>3. 겔 건조: 겔 상태에서 초임계 건조 과정을 통해 공극 구조를 유지한 실리카 에어로겔을 제조 (상온에서 건조하게 되면, 모세관력에 의해 골격구조가 파괴되어 균열이 일어남)</t>
  </si>
  <si>
    <t>(U.S Dollars in millions)</t>
  </si>
  <si>
    <t>1Q21</t>
  </si>
  <si>
    <t>2Q21</t>
  </si>
  <si>
    <t>3Q21</t>
  </si>
  <si>
    <t>4Q21</t>
  </si>
  <si>
    <t>1Q22</t>
  </si>
  <si>
    <t>2Q22</t>
  </si>
  <si>
    <t>3Q22</t>
  </si>
  <si>
    <t>4Q22</t>
  </si>
  <si>
    <t>1Q23</t>
  </si>
  <si>
    <t>2Q23</t>
  </si>
  <si>
    <t>3Q23</t>
  </si>
  <si>
    <t>4Q23</t>
  </si>
  <si>
    <t>1Q24</t>
  </si>
  <si>
    <t>Energy Industrial</t>
  </si>
  <si>
    <t>Thermal Barrier</t>
  </si>
  <si>
    <t>BM</t>
  </si>
  <si>
    <t>CAPA</t>
  </si>
  <si>
    <t>https://m.blog.naver.com/PostView.naver?blogId=aspen_aerogels&amp;logNo=223445253068&amp;navType=by</t>
  </si>
  <si>
    <t>ASPN 한국 블로그</t>
  </si>
  <si>
    <t>https://quantisnow.com/insight/3745728</t>
  </si>
  <si>
    <t>LFP? NCM?</t>
  </si>
  <si>
    <t>https://www.etnews.com/20240304000273</t>
  </si>
  <si>
    <t>https://chargedevs.com/newswire/gm-says-equipping-the-next-gen-chevy-bolt-ev-with-lfp-batteries-will-save-billions/</t>
  </si>
  <si>
    <t>GM</t>
  </si>
  <si>
    <t>3) Supply Chain: Ultium Cells</t>
  </si>
  <si>
    <t>- GM-Honda/Acura</t>
  </si>
  <si>
    <t>다른 소재의 단열재보다 두께가 훨씬 얇음</t>
  </si>
  <si>
    <t>(Pipe in Pipe - 외부 파이프와 내부 파이프 사이에 단열재를 넣는 구조)</t>
  </si>
  <si>
    <t>외부 충격에 강하고, 얇은 특성 때문에 PiP에는 에어로겔 자주 사용</t>
  </si>
  <si>
    <t>-&gt; 단열재 두꺼우면 외부 파이프도 두꺼워져야 하므로 비용 증가</t>
  </si>
  <si>
    <t>_x0008_</t>
  </si>
  <si>
    <t>(탄소와 리튬의 낮은 반응성으로 인해 급속 충전을 하면 표면에 리튬 이온이 석출)</t>
  </si>
  <si>
    <t>Downside RIsk</t>
  </si>
  <si>
    <t>3년간의 매출 대비 비중</t>
  </si>
  <si>
    <t>material cost</t>
  </si>
  <si>
    <t>manufacturing cost</t>
  </si>
  <si>
    <t>cost of revenue</t>
  </si>
  <si>
    <t>https://www.solvay.com/en/search?s=silica</t>
  </si>
  <si>
    <t>https://www.ussilica.com/news/us-silica-announces-price-increases-industrial-and-specialty-products-4</t>
  </si>
  <si>
    <t>https://www.silica-specialist.com/en/service-center/press-releases/evonik-announces-prices-increase-for-all-fumed-silica-and-fumed-metal-oxides-products-165750.html</t>
  </si>
  <si>
    <t>https://investor.cabot-corp.com/news-releases/news-release-details/cabot-corporation-increase-prices-globally-all-cab-o-silr-and</t>
  </si>
  <si>
    <t>코로나를 제외한 기간에는 제품 가격 변동이 심하지 않으므로 실리카 가격은 특정 수요에 따라 변하지 않고 매크로 따라간다고 생각할 수 있음.</t>
  </si>
  <si>
    <t>$2.96</t>
  </si>
  <si>
    <t>$3.36</t>
  </si>
  <si>
    <t>$3.49</t>
  </si>
  <si>
    <t>$3.46</t>
  </si>
  <si>
    <t>$3.83</t>
  </si>
  <si>
    <t>$4.53</t>
  </si>
  <si>
    <t>https://www.prnewswire.com/news-releases/aspen-aerogels-inc-announces-pricing-of-upsized-public-offering-of-240-million-of-common-stock-301689855.html</t>
  </si>
  <si>
    <t>2021년</t>
  </si>
  <si>
    <t>-</t>
  </si>
  <si>
    <t>Tesla</t>
  </si>
  <si>
    <t>BYD</t>
  </si>
  <si>
    <t>2022년</t>
  </si>
  <si>
    <t>Geely</t>
  </si>
  <si>
    <t>2023년</t>
  </si>
  <si>
    <r>
      <t xml:space="preserve">2. </t>
    </r>
    <r>
      <rPr>
        <b/>
        <sz val="10"/>
        <color theme="1"/>
        <rFont val="Arial"/>
        <family val="2"/>
        <charset val="129"/>
        <scheme val="minor"/>
      </rPr>
      <t>기업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개요</t>
    </r>
  </si>
  <si>
    <r>
      <rPr>
        <b/>
        <sz val="10"/>
        <color rgb="FF000000"/>
        <rFont val="Arial"/>
        <family val="2"/>
        <charset val="129"/>
        <scheme val="minor"/>
      </rPr>
      <t>주가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히스토리</t>
    </r>
  </si>
  <si>
    <r>
      <t>1) 2020</t>
    </r>
    <r>
      <rPr>
        <sz val="10"/>
        <color rgb="FF000000"/>
        <rFont val="Arial"/>
        <family val="2"/>
        <charset val="129"/>
        <scheme val="minor"/>
      </rPr>
      <t>년</t>
    </r>
    <r>
      <rPr>
        <sz val="10"/>
        <color rgb="FF000000"/>
        <rFont val="Arial"/>
        <family val="2"/>
        <scheme val="minor"/>
      </rPr>
      <t xml:space="preserve"> ev</t>
    </r>
    <r>
      <rPr>
        <sz val="10"/>
        <color rgb="FF000000"/>
        <rFont val="Arial"/>
        <family val="2"/>
        <charset val="129"/>
        <scheme val="minor"/>
      </rPr>
      <t>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제품인</t>
    </r>
    <r>
      <rPr>
        <sz val="10"/>
        <color rgb="FF000000"/>
        <rFont val="Arial"/>
        <family val="2"/>
        <scheme val="minor"/>
      </rPr>
      <t xml:space="preserve"> pyrothin</t>
    </r>
    <r>
      <rPr>
        <sz val="10"/>
        <color rgb="FF000000"/>
        <rFont val="Arial"/>
        <family val="2"/>
        <charset val="129"/>
        <scheme val="minor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추가되며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파괴적인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밸류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리레이팅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시작</t>
    </r>
  </si>
  <si>
    <r>
      <t>2) 2022</t>
    </r>
    <r>
      <rPr>
        <sz val="10"/>
        <color rgb="FF000000"/>
        <rFont val="Arial"/>
        <family val="2"/>
        <charset val="129"/>
        <scheme val="minor"/>
      </rPr>
      <t>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여름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대규모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희석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주식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발행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발표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주가가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급락</t>
    </r>
    <r>
      <rPr>
        <sz val="10"/>
        <color rgb="FF000000"/>
        <rFont val="Arial"/>
        <family val="2"/>
        <scheme val="minor"/>
      </rPr>
      <t xml:space="preserve"> 2</t>
    </r>
    <r>
      <rPr>
        <sz val="10"/>
        <color rgb="FF000000"/>
        <rFont val="Arial"/>
        <family val="2"/>
        <charset val="129"/>
        <scheme val="minor"/>
      </rPr>
      <t>일만에</t>
    </r>
    <r>
      <rPr>
        <sz val="10"/>
        <color rgb="FF000000"/>
        <rFont val="Arial"/>
        <family val="2"/>
        <scheme val="minor"/>
      </rPr>
      <t xml:space="preserve"> -50%</t>
    </r>
  </si>
  <si>
    <r>
      <t xml:space="preserve">3) Koch Investments </t>
    </r>
    <r>
      <rPr>
        <sz val="10"/>
        <color rgb="FF000000"/>
        <rFont val="Arial"/>
        <family val="2"/>
        <charset val="129"/>
        <scheme val="minor"/>
      </rPr>
      <t>및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계열사에</t>
    </r>
    <r>
      <rPr>
        <sz val="10"/>
        <color rgb="FF000000"/>
        <rFont val="Arial"/>
        <family val="2"/>
        <scheme val="minor"/>
      </rPr>
      <t xml:space="preserve"> 2</t>
    </r>
    <r>
      <rPr>
        <sz val="10"/>
        <color rgb="FF000000"/>
        <rFont val="Arial"/>
        <family val="2"/>
        <charset val="129"/>
        <scheme val="minor"/>
      </rPr>
      <t>억</t>
    </r>
    <r>
      <rPr>
        <sz val="10"/>
        <color rgb="FF000000"/>
        <rFont val="Arial"/>
        <family val="2"/>
        <scheme val="minor"/>
      </rPr>
      <t xml:space="preserve"> 4</t>
    </r>
    <r>
      <rPr>
        <sz val="10"/>
        <color rgb="FF000000"/>
        <rFont val="Arial"/>
        <family val="2"/>
        <charset val="129"/>
        <scheme val="minor"/>
      </rPr>
      <t>천만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달러의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희석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주식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발행을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발표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2"/>
        <charset val="129"/>
        <scheme val="minor"/>
      </rPr>
      <t>계속된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희석으로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하락</t>
    </r>
  </si>
  <si>
    <r>
      <t>4) ev</t>
    </r>
    <r>
      <rPr>
        <sz val="10"/>
        <color rgb="FF000000"/>
        <rFont val="Arial"/>
        <family val="2"/>
        <charset val="129"/>
        <scheme val="minor"/>
      </rPr>
      <t>향</t>
    </r>
    <r>
      <rPr>
        <sz val="10"/>
        <color rgb="FF000000"/>
        <rFont val="Arial"/>
        <family val="2"/>
        <scheme val="minor"/>
      </rPr>
      <t xml:space="preserve"> thermal barrier </t>
    </r>
    <r>
      <rPr>
        <sz val="10"/>
        <color rgb="FF000000"/>
        <rFont val="Arial"/>
        <family val="2"/>
        <charset val="129"/>
        <scheme val="minor"/>
      </rPr>
      <t>사업부문에서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본격적인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수익이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나기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시작하며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다시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밸류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리레이팅</t>
    </r>
  </si>
  <si>
    <r>
      <rPr>
        <b/>
        <sz val="10"/>
        <color rgb="FF000000"/>
        <rFont val="Arial"/>
        <family val="2"/>
        <charset val="129"/>
        <scheme val="minor"/>
      </rPr>
      <t>동사는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에어로젤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단열재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업체</t>
    </r>
  </si>
  <si>
    <r>
      <rPr>
        <b/>
        <sz val="10"/>
        <color theme="1"/>
        <rFont val="Arial"/>
        <family val="2"/>
        <charset val="129"/>
        <scheme val="minor"/>
      </rPr>
      <t>실리카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에어로젤이란</t>
    </r>
    <r>
      <rPr>
        <b/>
        <sz val="10"/>
        <color theme="1"/>
        <rFont val="Arial"/>
        <family val="2"/>
        <scheme val="minor"/>
      </rPr>
      <t>?</t>
    </r>
  </si>
  <si>
    <r>
      <rPr>
        <sz val="10"/>
        <color theme="1"/>
        <rFont val="Arial"/>
        <family val="2"/>
        <charset val="129"/>
        <scheme val="minor"/>
      </rPr>
      <t>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대표적인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에어로젤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젤에서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액체를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기체로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대체한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것</t>
    </r>
  </si>
  <si>
    <r>
      <rPr>
        <sz val="10"/>
        <color theme="1"/>
        <rFont val="Arial"/>
        <family val="2"/>
        <charset val="129"/>
        <scheme val="minor"/>
      </rPr>
      <t>엄청나게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구멍이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많은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형태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따라서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엄청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가벼움</t>
    </r>
    <r>
      <rPr>
        <sz val="10"/>
        <color theme="1"/>
        <rFont val="Arial"/>
        <family val="2"/>
        <scheme val="minor"/>
      </rPr>
      <t>(99%</t>
    </r>
    <r>
      <rPr>
        <sz val="10"/>
        <color theme="1"/>
        <rFont val="Arial"/>
        <family val="2"/>
        <charset val="129"/>
        <scheme val="minor"/>
      </rPr>
      <t>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기체</t>
    </r>
    <r>
      <rPr>
        <sz val="10"/>
        <color theme="1"/>
        <rFont val="Arial"/>
        <family val="2"/>
        <scheme val="minor"/>
      </rPr>
      <t>)</t>
    </r>
  </si>
  <si>
    <r>
      <rPr>
        <sz val="10"/>
        <color theme="1"/>
        <rFont val="Arial"/>
        <family val="2"/>
        <charset val="129"/>
        <scheme val="minor"/>
      </rPr>
      <t>뽕뽕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구멍들이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기존보다</t>
    </r>
    <r>
      <rPr>
        <sz val="10"/>
        <color theme="1"/>
        <rFont val="Arial"/>
        <family val="2"/>
        <scheme val="minor"/>
      </rPr>
      <t xml:space="preserve"> 5,000</t>
    </r>
    <r>
      <rPr>
        <sz val="10"/>
        <color theme="1"/>
        <rFont val="Arial"/>
        <family val="2"/>
        <charset val="129"/>
        <scheme val="minor"/>
      </rPr>
      <t>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작음</t>
    </r>
    <r>
      <rPr>
        <sz val="10"/>
        <color theme="1"/>
        <rFont val="Arial"/>
        <family val="2"/>
        <scheme val="minor"/>
      </rPr>
      <t xml:space="preserve"> &gt; </t>
    </r>
    <r>
      <rPr>
        <sz val="10"/>
        <color theme="1"/>
        <rFont val="Arial"/>
        <family val="2"/>
        <charset val="129"/>
        <scheme val="minor"/>
      </rPr>
      <t>초미세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구멍을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통과하기가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쉽지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않아서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열이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이동하지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못하는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것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엄청난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>)</t>
    </r>
  </si>
  <si>
    <r>
      <rPr>
        <sz val="10"/>
        <color rgb="FF000000"/>
        <rFont val="Arial"/>
        <family val="2"/>
        <charset val="129"/>
        <scheme val="minor"/>
      </rPr>
      <t>실리카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에어로젤의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문제는</t>
    </r>
    <r>
      <rPr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너무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깨진다는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것</t>
    </r>
    <r>
      <rPr>
        <b/>
        <sz val="10"/>
        <color rgb="FF000000"/>
        <rFont val="Arial"/>
        <family val="2"/>
        <scheme val="minor"/>
      </rPr>
      <t xml:space="preserve">, </t>
    </r>
    <r>
      <rPr>
        <b/>
        <sz val="10"/>
        <color rgb="FF000000"/>
        <rFont val="Arial"/>
        <family val="2"/>
        <charset val="129"/>
        <scheme val="minor"/>
      </rPr>
      <t>또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대량생산이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어렵다는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것</t>
    </r>
  </si>
  <si>
    <r>
      <rPr>
        <sz val="10"/>
        <color rgb="FF000000"/>
        <rFont val="Arial"/>
        <family val="2"/>
        <charset val="129"/>
        <scheme val="minor"/>
      </rPr>
      <t>동사는</t>
    </r>
    <r>
      <rPr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깨지지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않는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담요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형태의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에어로젤을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개발</t>
    </r>
    <r>
      <rPr>
        <sz val="10"/>
        <color rgb="FF000000"/>
        <rFont val="Arial"/>
        <family val="2"/>
        <scheme val="minor"/>
      </rPr>
      <t xml:space="preserve">, </t>
    </r>
    <r>
      <rPr>
        <b/>
        <sz val="10"/>
        <color rgb="FF000000"/>
        <rFont val="Arial"/>
        <family val="2"/>
        <charset val="129"/>
        <scheme val="minor"/>
      </rPr>
      <t>대량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생산하는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데에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성공</t>
    </r>
  </si>
  <si>
    <r>
      <t>Aspen Aerogels</t>
    </r>
    <r>
      <rPr>
        <sz val="10"/>
        <color theme="1"/>
        <rFont val="Arial"/>
        <family val="2"/>
        <charset val="129"/>
        <scheme val="minor"/>
      </rPr>
      <t>은</t>
    </r>
    <r>
      <rPr>
        <sz val="10"/>
        <color theme="1"/>
        <rFont val="Arial"/>
        <family val="2"/>
        <scheme val="minor"/>
      </rPr>
      <t xml:space="preserve"> NASA</t>
    </r>
    <r>
      <rPr>
        <sz val="10"/>
        <color theme="1"/>
        <rFont val="Arial"/>
        <family val="2"/>
        <charset val="129"/>
        <scheme val="minor"/>
      </rPr>
      <t>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협력하여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최초로</t>
    </r>
    <r>
      <rPr>
        <b/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에어로젤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담요를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개발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상용화하며</t>
    </r>
    <r>
      <rPr>
        <sz val="10"/>
        <color theme="1"/>
        <rFont val="Arial"/>
        <family val="2"/>
        <scheme val="minor"/>
      </rPr>
      <t xml:space="preserve"> 2001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설립</t>
    </r>
  </si>
  <si>
    <r>
      <t>*</t>
    </r>
    <r>
      <rPr>
        <sz val="10"/>
        <color theme="1"/>
        <rFont val="Arial"/>
        <family val="2"/>
        <charset val="129"/>
        <scheme val="minor"/>
      </rPr>
      <t>동사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에어로젤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모습</t>
    </r>
    <r>
      <rPr>
        <sz val="10"/>
        <color theme="1"/>
        <rFont val="Arial"/>
        <family val="2"/>
        <scheme val="minor"/>
      </rPr>
      <t xml:space="preserve">.  </t>
    </r>
    <r>
      <rPr>
        <sz val="10"/>
        <color theme="1"/>
        <rFont val="Arial"/>
        <family val="2"/>
        <charset val="129"/>
        <scheme val="minor"/>
      </rPr>
      <t>정말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에어에어하다</t>
    </r>
    <r>
      <rPr>
        <sz val="10"/>
        <color theme="1"/>
        <rFont val="Arial"/>
        <family val="2"/>
        <scheme val="minor"/>
      </rPr>
      <t>...</t>
    </r>
  </si>
  <si>
    <r>
      <rPr>
        <b/>
        <sz val="10"/>
        <color rgb="FF000000"/>
        <rFont val="Arial"/>
        <family val="2"/>
        <charset val="129"/>
        <scheme val="minor"/>
      </rPr>
      <t>매출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구조</t>
    </r>
  </si>
  <si>
    <r>
      <t xml:space="preserve">1) </t>
    </r>
    <r>
      <rPr>
        <b/>
        <sz val="10"/>
        <color rgb="FF000000"/>
        <rFont val="Arial"/>
        <family val="2"/>
        <charset val="129"/>
        <scheme val="minor"/>
      </rPr>
      <t>에너지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단열재</t>
    </r>
    <r>
      <rPr>
        <b/>
        <sz val="10"/>
        <color rgb="FF000000"/>
        <rFont val="Arial"/>
        <family val="2"/>
        <scheme val="minor"/>
      </rPr>
      <t>(31%)</t>
    </r>
  </si>
  <si>
    <r>
      <t>1-1. Pyrogel (</t>
    </r>
    <r>
      <rPr>
        <b/>
        <sz val="10"/>
        <color theme="1"/>
        <rFont val="Arial"/>
        <family val="2"/>
        <charset val="129"/>
        <scheme val="minor"/>
      </rPr>
      <t>고온용</t>
    </r>
    <r>
      <rPr>
        <b/>
        <sz val="10"/>
        <color theme="1"/>
        <rFont val="Arial"/>
        <family val="2"/>
        <scheme val="minor"/>
      </rPr>
      <t>) (24%)</t>
    </r>
  </si>
  <si>
    <r>
      <t>1) Pyrogel HPS (</t>
    </r>
    <r>
      <rPr>
        <sz val="10"/>
        <color theme="1"/>
        <rFont val="Arial"/>
        <family val="2"/>
        <charset val="129"/>
        <scheme val="minor"/>
      </rPr>
      <t>발전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화학</t>
    </r>
    <r>
      <rPr>
        <sz val="10"/>
        <color theme="1"/>
        <rFont val="Arial"/>
        <family val="2"/>
        <scheme val="minor"/>
      </rPr>
      <t>)</t>
    </r>
  </si>
  <si>
    <r>
      <rPr>
        <sz val="10"/>
        <color rgb="FF000000"/>
        <rFont val="Arial"/>
        <family val="2"/>
        <charset val="129"/>
        <scheme val="minor"/>
      </rPr>
      <t>고에너지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배관용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쓰임</t>
    </r>
  </si>
  <si>
    <r>
      <rPr>
        <sz val="10"/>
        <color rgb="FF000000"/>
        <rFont val="Arial"/>
        <family val="2"/>
        <charset val="129"/>
        <scheme val="minor"/>
      </rPr>
      <t>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손실을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최소화하고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공정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장치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및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고압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증기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파이프를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보호</t>
    </r>
    <r>
      <rPr>
        <sz val="10"/>
        <color rgb="FF000000"/>
        <rFont val="Arial"/>
        <family val="2"/>
        <scheme val="minor"/>
      </rPr>
      <t xml:space="preserve"> (</t>
    </r>
    <r>
      <rPr>
        <sz val="10"/>
        <color rgb="FF000000"/>
        <rFont val="Arial"/>
        <family val="2"/>
        <charset val="129"/>
        <scheme val="minor"/>
      </rPr>
      <t>최대</t>
    </r>
    <r>
      <rPr>
        <sz val="10"/>
        <color rgb="FF000000"/>
        <rFont val="Arial"/>
        <family val="2"/>
        <scheme val="minor"/>
      </rPr>
      <t xml:space="preserve"> 650° C</t>
    </r>
    <r>
      <rPr>
        <sz val="10"/>
        <color rgb="FF000000"/>
        <rFont val="Arial"/>
        <family val="2"/>
        <charset val="129"/>
        <scheme val="minor"/>
      </rPr>
      <t>까지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최적화된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열전도율</t>
    </r>
    <r>
      <rPr>
        <sz val="10"/>
        <color rgb="FF000000"/>
        <rFont val="Arial"/>
        <family val="2"/>
        <scheme val="minor"/>
      </rPr>
      <t>)</t>
    </r>
  </si>
  <si>
    <r>
      <rPr>
        <sz val="10"/>
        <color rgb="FF000000"/>
        <rFont val="Arial"/>
        <family val="2"/>
        <charset val="129"/>
        <scheme val="minor"/>
      </rPr>
      <t>고에너지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배관</t>
    </r>
    <r>
      <rPr>
        <sz val="10"/>
        <color rgb="FF000000"/>
        <rFont val="Arial"/>
        <family val="2"/>
        <scheme val="minor"/>
      </rPr>
      <t xml:space="preserve">(HEP) </t>
    </r>
    <r>
      <rPr>
        <sz val="10"/>
        <color rgb="FF000000"/>
        <rFont val="Arial"/>
        <family val="2"/>
        <charset val="129"/>
        <scheme val="minor"/>
      </rPr>
      <t>검사시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기존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규산칼슘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성능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저하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문제</t>
    </r>
  </si>
  <si>
    <r>
      <t xml:space="preserve">-&gt; </t>
    </r>
    <r>
      <rPr>
        <sz val="10"/>
        <color rgb="FF000000"/>
        <rFont val="Arial"/>
        <family val="2"/>
        <charset val="129"/>
        <scheme val="minor"/>
      </rPr>
      <t>불필요한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교체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비용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2"/>
        <charset val="129"/>
        <scheme val="minor"/>
      </rPr>
      <t>가동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중지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시간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소요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2"/>
        <charset val="129"/>
        <scheme val="minor"/>
      </rPr>
      <t>그래서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동사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인기</t>
    </r>
  </si>
  <si>
    <r>
      <t>2) Pyrogel XTE (</t>
    </r>
    <r>
      <rPr>
        <sz val="10"/>
        <color theme="1"/>
        <rFont val="Arial"/>
        <family val="2"/>
        <charset val="129"/>
        <scheme val="minor"/>
      </rPr>
      <t>정유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석유화학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산업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전반</t>
    </r>
    <r>
      <rPr>
        <sz val="10"/>
        <color theme="1"/>
        <rFont val="Arial"/>
        <family val="2"/>
        <scheme val="minor"/>
      </rPr>
      <t>)</t>
    </r>
  </si>
  <si>
    <r>
      <rPr>
        <sz val="10"/>
        <color rgb="FF000000"/>
        <rFont val="Arial"/>
        <family val="2"/>
        <charset val="129"/>
        <scheme val="minor"/>
      </rPr>
      <t>동사의</t>
    </r>
    <r>
      <rPr>
        <sz val="10"/>
        <color rgb="FF000000"/>
        <rFont val="Arial"/>
        <family val="2"/>
        <scheme val="minor"/>
      </rPr>
      <t xml:space="preserve"> best-selling product</t>
    </r>
  </si>
  <si>
    <r>
      <t>Pyrogel XTE</t>
    </r>
    <r>
      <rPr>
        <sz val="10"/>
        <color rgb="FF000000"/>
        <rFont val="Arial"/>
        <family val="2"/>
        <charset val="129"/>
        <scheme val="minor"/>
      </rPr>
      <t>는</t>
    </r>
    <r>
      <rPr>
        <sz val="10"/>
        <color rgb="FF000000"/>
        <rFont val="Arial"/>
        <family val="2"/>
        <scheme val="minor"/>
      </rPr>
      <t xml:space="preserve"> 100° C~ 400° C </t>
    </r>
    <r>
      <rPr>
        <sz val="10"/>
        <color rgb="FF000000"/>
        <rFont val="Arial"/>
        <family val="2"/>
        <charset val="129"/>
        <scheme val="minor"/>
      </rPr>
      <t>사이의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고온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응용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분야에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최적화됨</t>
    </r>
    <r>
      <rPr>
        <sz val="10"/>
        <color rgb="FF000000"/>
        <rFont val="Arial"/>
        <family val="2"/>
        <scheme val="minor"/>
      </rPr>
      <t xml:space="preserve"> &amp; XTE</t>
    </r>
    <r>
      <rPr>
        <sz val="10"/>
        <color rgb="FF000000"/>
        <rFont val="Arial"/>
        <family val="2"/>
        <charset val="129"/>
        <scheme val="minor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소수성과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낮은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증기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투과율은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기존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낮은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부식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가능성</t>
    </r>
  </si>
  <si>
    <r>
      <t xml:space="preserve">&gt; </t>
    </r>
    <r>
      <rPr>
        <b/>
        <sz val="10"/>
        <color rgb="FF000000"/>
        <rFont val="Arial"/>
        <family val="2"/>
        <charset val="129"/>
        <scheme val="minor"/>
      </rPr>
      <t>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세계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상위</t>
    </r>
    <r>
      <rPr>
        <b/>
        <sz val="10"/>
        <color rgb="FF000000"/>
        <rFont val="Arial"/>
        <family val="2"/>
        <scheme val="minor"/>
      </rPr>
      <t xml:space="preserve"> 25 </t>
    </r>
    <r>
      <rPr>
        <b/>
        <sz val="10"/>
        <color rgb="FF000000"/>
        <rFont val="Arial"/>
        <family val="2"/>
        <charset val="129"/>
        <scheme val="minor"/>
      </rPr>
      <t>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정유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회사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중</t>
    </r>
    <r>
      <rPr>
        <b/>
        <sz val="10"/>
        <color rgb="FF000000"/>
        <rFont val="Arial"/>
        <family val="2"/>
        <scheme val="minor"/>
      </rPr>
      <t xml:space="preserve"> 24</t>
    </r>
    <r>
      <rPr>
        <b/>
        <sz val="10"/>
        <color rgb="FF000000"/>
        <rFont val="Arial"/>
        <family val="2"/>
        <charset val="129"/>
        <scheme val="minor"/>
      </rPr>
      <t>개가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동사의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에어로젤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사용</t>
    </r>
  </si>
  <si>
    <r>
      <t>1-2. Cryogel Z (LNG</t>
    </r>
    <r>
      <rPr>
        <b/>
        <sz val="10"/>
        <color theme="1"/>
        <rFont val="Arial"/>
        <family val="2"/>
        <charset val="129"/>
        <scheme val="minor"/>
      </rPr>
      <t>용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극저온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단열재</t>
    </r>
    <r>
      <rPr>
        <b/>
        <sz val="10"/>
        <color theme="1"/>
        <rFont val="Arial"/>
        <family val="2"/>
        <scheme val="minor"/>
      </rPr>
      <t>) (7%)</t>
    </r>
  </si>
  <si>
    <r>
      <rPr>
        <sz val="10"/>
        <color rgb="FF000000"/>
        <rFont val="Arial"/>
        <family val="2"/>
        <charset val="129"/>
        <scheme val="minor"/>
      </rPr>
      <t>천연가스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수요가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증가하면서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습도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높고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강우량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많은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지역에서도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액화천연가스</t>
    </r>
    <r>
      <rPr>
        <sz val="10"/>
        <color rgb="FF000000"/>
        <rFont val="Arial"/>
        <family val="2"/>
        <scheme val="minor"/>
      </rPr>
      <t xml:space="preserve"> (LNG) </t>
    </r>
    <r>
      <rPr>
        <sz val="10"/>
        <color rgb="FF000000"/>
        <rFont val="Arial"/>
        <family val="2"/>
        <charset val="129"/>
        <scheme val="minor"/>
      </rPr>
      <t>안정적으로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운영해야함</t>
    </r>
    <r>
      <rPr>
        <sz val="10"/>
        <color rgb="FF000000"/>
        <rFont val="Arial"/>
        <family val="2"/>
        <scheme val="minor"/>
      </rPr>
      <t xml:space="preserve"> (</t>
    </r>
    <r>
      <rPr>
        <sz val="10"/>
        <color rgb="FF000000"/>
        <rFont val="Arial"/>
        <family val="2"/>
        <charset val="129"/>
        <scheme val="minor"/>
      </rPr>
      <t>단열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제대로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안되면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배관에서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증발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증가</t>
    </r>
    <r>
      <rPr>
        <sz val="10"/>
        <color rgb="FF000000"/>
        <rFont val="Arial"/>
        <family val="2"/>
        <scheme val="minor"/>
      </rPr>
      <t>)</t>
    </r>
  </si>
  <si>
    <r>
      <rPr>
        <sz val="10"/>
        <color rgb="FF000000"/>
        <rFont val="Arial"/>
        <family val="2"/>
        <charset val="129"/>
        <scheme val="minor"/>
      </rPr>
      <t>이것을</t>
    </r>
    <r>
      <rPr>
        <sz val="10"/>
        <color rgb="FF000000"/>
        <rFont val="Arial"/>
        <family val="2"/>
        <scheme val="minor"/>
      </rPr>
      <t xml:space="preserve"> Cryogel Z(</t>
    </r>
    <r>
      <rPr>
        <sz val="10"/>
        <color rgb="FF000000"/>
        <rFont val="Arial"/>
        <family val="2"/>
        <charset val="129"/>
        <scheme val="minor"/>
      </rPr>
      <t>극저온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</t>
    </r>
    <r>
      <rPr>
        <sz val="10"/>
        <color rgb="FF000000"/>
        <rFont val="Arial"/>
        <family val="2"/>
        <scheme val="minor"/>
      </rPr>
      <t>)</t>
    </r>
    <r>
      <rPr>
        <sz val="10"/>
        <color rgb="FF000000"/>
        <rFont val="Arial"/>
        <family val="2"/>
        <charset val="129"/>
        <scheme val="minor"/>
      </rPr>
      <t>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해결</t>
    </r>
    <r>
      <rPr>
        <sz val="10"/>
        <color rgb="FF000000"/>
        <rFont val="Arial"/>
        <family val="2"/>
        <scheme val="minor"/>
      </rPr>
      <t xml:space="preserve"> -&gt; 50</t>
    </r>
    <r>
      <rPr>
        <sz val="10"/>
        <color rgb="FF000000"/>
        <rFont val="Arial"/>
        <family val="2"/>
        <charset val="129"/>
        <scheme val="minor"/>
      </rPr>
      <t>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이상의</t>
    </r>
    <r>
      <rPr>
        <sz val="10"/>
        <color rgb="FF000000"/>
        <rFont val="Arial"/>
        <family val="2"/>
        <scheme val="minor"/>
      </rPr>
      <t xml:space="preserve"> LNG </t>
    </r>
    <r>
      <rPr>
        <sz val="10"/>
        <color rgb="FF000000"/>
        <rFont val="Arial"/>
        <family val="2"/>
        <charset val="129"/>
        <scheme val="minor"/>
      </rPr>
      <t>액화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및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재기화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프로젝트에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사용</t>
    </r>
  </si>
  <si>
    <r>
      <t>(</t>
    </r>
    <r>
      <rPr>
        <sz val="10"/>
        <color rgb="FF000000"/>
        <rFont val="Arial"/>
        <family val="2"/>
        <charset val="129"/>
        <scheme val="minor"/>
      </rPr>
      <t>기존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두께의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절반으로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비슷한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성능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구현</t>
    </r>
    <r>
      <rPr>
        <sz val="10"/>
        <color rgb="FF000000"/>
        <rFont val="Arial"/>
        <family val="2"/>
        <scheme val="minor"/>
      </rPr>
      <t xml:space="preserve"> + </t>
    </r>
    <r>
      <rPr>
        <sz val="10"/>
        <color rgb="FF000000"/>
        <rFont val="Arial"/>
        <family val="2"/>
        <charset val="129"/>
        <scheme val="minor"/>
      </rPr>
      <t>영하</t>
    </r>
    <r>
      <rPr>
        <sz val="10"/>
        <color rgb="FF000000"/>
        <rFont val="Arial"/>
        <family val="2"/>
        <scheme val="minor"/>
      </rPr>
      <t xml:space="preserve"> 160</t>
    </r>
    <r>
      <rPr>
        <sz val="10"/>
        <color rgb="FF000000"/>
        <rFont val="Arial"/>
        <family val="2"/>
        <charset val="129"/>
        <scheme val="minor"/>
      </rPr>
      <t>℃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이하의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초저온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물질을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저장하는</t>
    </r>
    <r>
      <rPr>
        <sz val="10"/>
        <color rgb="FF000000"/>
        <rFont val="Arial"/>
        <family val="2"/>
        <scheme val="minor"/>
      </rPr>
      <t xml:space="preserve"> LNG</t>
    </r>
    <r>
      <rPr>
        <sz val="10"/>
        <color rgb="FF000000"/>
        <rFont val="Arial"/>
        <family val="2"/>
        <charset val="129"/>
        <scheme val="minor"/>
      </rPr>
      <t>선에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장점</t>
    </r>
    <r>
      <rPr>
        <sz val="10"/>
        <color rgb="FF000000"/>
        <rFont val="Arial"/>
        <family val="2"/>
        <scheme val="minor"/>
      </rPr>
      <t>)</t>
    </r>
  </si>
  <si>
    <r>
      <rPr>
        <sz val="10"/>
        <color theme="1"/>
        <rFont val="Arial"/>
        <family val="2"/>
        <charset val="129"/>
        <scheme val="minor"/>
      </rPr>
      <t>동사의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부식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최소화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인건비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절감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뛰어난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단열효과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가벼운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무게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등의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장점</t>
    </r>
    <r>
      <rPr>
        <sz val="10"/>
        <color theme="1"/>
        <rFont val="Arial"/>
        <family val="2"/>
        <scheme val="minor"/>
      </rPr>
      <t xml:space="preserve"> &gt; </t>
    </r>
    <r>
      <rPr>
        <sz val="10"/>
        <color theme="1"/>
        <rFont val="Arial"/>
        <family val="2"/>
        <charset val="129"/>
        <scheme val="minor"/>
      </rPr>
      <t>꾸준한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수요</t>
    </r>
  </si>
  <si>
    <r>
      <t xml:space="preserve">2) EV </t>
    </r>
    <r>
      <rPr>
        <b/>
        <sz val="10"/>
        <color rgb="FF000000"/>
        <rFont val="Arial"/>
        <family val="2"/>
        <charset val="129"/>
        <scheme val="minor"/>
      </rPr>
      <t>배터리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단열재</t>
    </r>
    <r>
      <rPr>
        <b/>
        <sz val="10"/>
        <color rgb="FF000000"/>
        <rFont val="Arial"/>
        <family val="2"/>
        <scheme val="minor"/>
      </rPr>
      <t xml:space="preserve">(69%) - </t>
    </r>
    <r>
      <rPr>
        <b/>
        <sz val="10"/>
        <color rgb="FF000000"/>
        <rFont val="Arial"/>
        <family val="2"/>
        <charset val="129"/>
        <scheme val="minor"/>
      </rPr>
      <t>핵심</t>
    </r>
  </si>
  <si>
    <r>
      <t>EV</t>
    </r>
    <r>
      <rPr>
        <sz val="10"/>
        <color theme="1"/>
        <rFont val="Arial"/>
        <family val="2"/>
        <charset val="129"/>
        <scheme val="minor"/>
      </rPr>
      <t>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돈냄새를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맡고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에너지용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단열재를</t>
    </r>
    <r>
      <rPr>
        <sz val="10"/>
        <color theme="1"/>
        <rFont val="Arial"/>
        <family val="2"/>
        <scheme val="minor"/>
      </rPr>
      <t xml:space="preserve"> EV</t>
    </r>
    <r>
      <rPr>
        <sz val="10"/>
        <color theme="1"/>
        <rFont val="Arial"/>
        <family val="2"/>
        <charset val="129"/>
        <scheme val="minor"/>
      </rPr>
      <t>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적용할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개발</t>
    </r>
    <r>
      <rPr>
        <sz val="10"/>
        <color theme="1"/>
        <rFont val="Arial"/>
        <family val="2"/>
        <scheme val="minor"/>
      </rPr>
      <t xml:space="preserve"> - </t>
    </r>
    <r>
      <rPr>
        <sz val="10"/>
        <color theme="1"/>
        <rFont val="Arial"/>
        <family val="2"/>
        <charset val="129"/>
        <scheme val="minor"/>
      </rPr>
      <t>현재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동사의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원동력이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됨</t>
    </r>
  </si>
  <si>
    <r>
      <rPr>
        <b/>
        <sz val="10"/>
        <color theme="1"/>
        <rFont val="Arial"/>
        <family val="2"/>
        <scheme val="minor"/>
      </rPr>
      <t>Pyrothin</t>
    </r>
    <r>
      <rPr>
        <sz val="10"/>
        <color theme="1"/>
        <rFont val="Arial"/>
        <family val="2"/>
        <scheme val="minor"/>
      </rPr>
      <t xml:space="preserve"> - EV </t>
    </r>
    <r>
      <rPr>
        <sz val="10"/>
        <color theme="1"/>
        <rFont val="Arial"/>
        <family val="2"/>
        <charset val="129"/>
        <scheme val="minor"/>
      </rPr>
      <t>배터리셀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사이에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열폭주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차단</t>
    </r>
  </si>
  <si>
    <r>
      <rPr>
        <sz val="10"/>
        <color theme="1"/>
        <rFont val="Arial"/>
        <family val="2"/>
        <charset val="129"/>
        <scheme val="minor"/>
      </rPr>
      <t>사이사이에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있는</t>
    </r>
    <r>
      <rPr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파우치형</t>
    </r>
    <r>
      <rPr>
        <b/>
        <sz val="10"/>
        <color theme="1"/>
        <rFont val="Arial"/>
        <family val="2"/>
        <scheme val="minor"/>
      </rPr>
      <t xml:space="preserve">, </t>
    </r>
    <r>
      <rPr>
        <b/>
        <sz val="10"/>
        <color theme="1"/>
        <rFont val="Arial"/>
        <family val="2"/>
        <charset val="129"/>
        <scheme val="minor"/>
      </rPr>
      <t>프리즘형에만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적용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가능</t>
    </r>
    <r>
      <rPr>
        <sz val="10"/>
        <color theme="1"/>
        <rFont val="Arial"/>
        <family val="2"/>
        <scheme val="minor"/>
      </rPr>
      <t xml:space="preserve">. </t>
    </r>
    <r>
      <rPr>
        <sz val="10"/>
        <color theme="1"/>
        <rFont val="Arial"/>
        <family val="2"/>
        <charset val="129"/>
        <scheme val="minor"/>
      </rPr>
      <t>원통형은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불가</t>
    </r>
    <r>
      <rPr>
        <sz val="10"/>
        <color theme="1"/>
        <rFont val="Arial"/>
        <family val="2"/>
        <scheme val="minor"/>
      </rPr>
      <t>!</t>
    </r>
  </si>
  <si>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거의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없었던</t>
    </r>
    <r>
      <rPr>
        <sz val="10"/>
        <color theme="1"/>
        <rFont val="Arial"/>
        <family val="2"/>
        <scheme val="minor"/>
      </rPr>
      <t xml:space="preserve"> EV </t>
    </r>
    <r>
      <rPr>
        <sz val="10"/>
        <color theme="1"/>
        <rFont val="Arial"/>
        <family val="2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빨</t>
    </r>
    <r>
      <rPr>
        <sz val="10"/>
        <color theme="1"/>
        <rFont val="Arial"/>
        <family val="2"/>
        <scheme val="minor"/>
      </rPr>
      <t>)</t>
    </r>
    <r>
      <rPr>
        <sz val="10"/>
        <color theme="1"/>
        <rFont val="Arial"/>
        <family val="2"/>
        <charset val="129"/>
        <scheme val="minor"/>
      </rPr>
      <t>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현재는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69%</t>
    </r>
    <r>
      <rPr>
        <sz val="10"/>
        <color theme="1"/>
        <rFont val="Arial"/>
        <family val="2"/>
        <charset val="129"/>
        <scheme val="minor"/>
      </rPr>
      <t>까지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올라옴</t>
    </r>
    <r>
      <rPr>
        <sz val="10"/>
        <color theme="1"/>
        <rFont val="Arial"/>
        <family val="2"/>
        <scheme val="minor"/>
      </rPr>
      <t xml:space="preserve"> &gt; </t>
    </r>
    <r>
      <rPr>
        <b/>
        <sz val="10"/>
        <color theme="1"/>
        <rFont val="Arial"/>
        <family val="2"/>
        <charset val="129"/>
        <scheme val="minor"/>
      </rPr>
      <t>앞으로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동사의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핵심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포인트</t>
    </r>
  </si>
  <si>
    <r>
      <rPr>
        <sz val="10"/>
        <color rgb="FF000000"/>
        <rFont val="Arial"/>
        <family val="2"/>
        <charset val="129"/>
        <scheme val="minor"/>
      </rPr>
      <t>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</t>
    </r>
    <r>
      <rPr>
        <sz val="10"/>
        <color rgb="FF000000"/>
        <rFont val="Arial"/>
        <family val="2"/>
        <scheme val="minor"/>
      </rPr>
      <t xml:space="preserve">, EV </t>
    </r>
    <r>
      <rPr>
        <sz val="10"/>
        <color rgb="FF000000"/>
        <rFont val="Arial"/>
        <family val="2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판매</t>
    </r>
  </si>
  <si>
    <r>
      <t xml:space="preserve">1) </t>
    </r>
    <r>
      <rPr>
        <sz val="10"/>
        <color rgb="FF000000"/>
        <rFont val="Arial"/>
        <family val="2"/>
        <charset val="129"/>
        <scheme val="minor"/>
      </rPr>
      <t>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</t>
    </r>
    <r>
      <rPr>
        <sz val="10"/>
        <color rgb="FF000000"/>
        <rFont val="Arial"/>
        <family val="2"/>
        <scheme val="minor"/>
      </rPr>
      <t xml:space="preserve">: </t>
    </r>
    <r>
      <rPr>
        <sz val="10"/>
        <color rgb="FF000000"/>
        <rFont val="Arial"/>
        <family val="2"/>
        <charset val="129"/>
        <scheme val="minor"/>
      </rPr>
      <t>평방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피트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단위로</t>
    </r>
    <r>
      <rPr>
        <sz val="10"/>
        <color rgb="FF000000"/>
        <rFont val="Arial"/>
        <family val="2"/>
        <scheme val="minor"/>
      </rPr>
      <t xml:space="preserve"> P </t>
    </r>
    <r>
      <rPr>
        <sz val="10"/>
        <color rgb="FF000000"/>
        <rFont val="Arial"/>
        <family val="2"/>
        <charset val="129"/>
        <scheme val="minor"/>
      </rPr>
      <t>측정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2"/>
        <charset val="129"/>
        <scheme val="minor"/>
      </rPr>
      <t>출하량</t>
    </r>
    <r>
      <rPr>
        <sz val="10"/>
        <color rgb="FF000000"/>
        <rFont val="Arial"/>
        <family val="2"/>
        <scheme val="minor"/>
      </rPr>
      <t xml:space="preserve"> Q </t>
    </r>
    <r>
      <rPr>
        <sz val="10"/>
        <color rgb="FF000000"/>
        <rFont val="Arial"/>
        <family val="2"/>
        <charset val="129"/>
        <scheme val="minor"/>
      </rPr>
      <t>측정</t>
    </r>
  </si>
  <si>
    <r>
      <t xml:space="preserve">2) EV </t>
    </r>
    <r>
      <rPr>
        <sz val="10"/>
        <color rgb="FF000000"/>
        <rFont val="Arial"/>
        <family val="2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</t>
    </r>
    <r>
      <rPr>
        <sz val="10"/>
        <color rgb="FF000000"/>
        <rFont val="Arial"/>
        <family val="2"/>
        <scheme val="minor"/>
      </rPr>
      <t xml:space="preserve">: </t>
    </r>
    <r>
      <rPr>
        <sz val="10"/>
        <color rgb="FF000000"/>
        <rFont val="Arial"/>
        <family val="2"/>
        <charset val="129"/>
        <scheme val="minor"/>
      </rPr>
      <t>단위당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가격으로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판매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2"/>
        <charset val="129"/>
        <scheme val="minor"/>
      </rPr>
      <t>대량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구매시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세일</t>
    </r>
  </si>
  <si>
    <r>
      <rPr>
        <b/>
        <sz val="10"/>
        <color rgb="FF000000"/>
        <rFont val="Arial"/>
        <family val="2"/>
        <charset val="129"/>
        <scheme val="minor"/>
      </rPr>
      <t>고객사</t>
    </r>
  </si>
  <si>
    <r>
      <rPr>
        <b/>
        <sz val="10"/>
        <color rgb="FF000000"/>
        <rFont val="Arial"/>
        <family val="2"/>
        <charset val="129"/>
        <scheme val="minor"/>
      </rPr>
      <t>지역</t>
    </r>
  </si>
  <si>
    <r>
      <rPr>
        <sz val="10"/>
        <color rgb="FF000000"/>
        <rFont val="Arial"/>
        <family val="2"/>
        <charset val="129"/>
        <scheme val="minor"/>
      </rPr>
      <t>미국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중심</t>
    </r>
    <r>
      <rPr>
        <sz val="10"/>
        <color rgb="FF000000"/>
        <rFont val="Arial"/>
        <family val="2"/>
        <scheme val="minor"/>
      </rPr>
      <t>(64%)</t>
    </r>
  </si>
  <si>
    <r>
      <t>2022</t>
    </r>
    <r>
      <rPr>
        <sz val="10"/>
        <color rgb="FF000000"/>
        <rFont val="Arial"/>
        <family val="2"/>
        <charset val="129"/>
        <scheme val="minor"/>
      </rPr>
      <t>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여름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</t>
    </r>
    <r>
      <rPr>
        <sz val="10"/>
        <color rgb="FF000000"/>
        <rFont val="Arial"/>
        <family val="2"/>
        <scheme val="minor"/>
      </rPr>
      <t>2</t>
    </r>
    <r>
      <rPr>
        <sz val="10"/>
        <color rgb="FF000000"/>
        <rFont val="Arial"/>
        <family val="2"/>
        <charset val="129"/>
        <scheme val="minor"/>
      </rPr>
      <t>공장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증설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위해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대폭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희석된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자본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조달을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발표</t>
    </r>
  </si>
  <si>
    <r>
      <t xml:space="preserve">&gt; </t>
    </r>
    <r>
      <rPr>
        <sz val="10"/>
        <color rgb="FF000000"/>
        <rFont val="Arial"/>
        <family val="2"/>
        <charset val="129"/>
        <scheme val="minor"/>
      </rPr>
      <t>주가</t>
    </r>
    <r>
      <rPr>
        <sz val="10"/>
        <color rgb="FF000000"/>
        <rFont val="Arial"/>
        <family val="2"/>
        <scheme val="minor"/>
      </rPr>
      <t xml:space="preserve"> -50% </t>
    </r>
    <r>
      <rPr>
        <sz val="10"/>
        <color rgb="FF000000"/>
        <rFont val="Arial"/>
        <family val="2"/>
        <charset val="129"/>
        <scheme val="minor"/>
      </rPr>
      <t>급락</t>
    </r>
  </si>
  <si>
    <r>
      <t>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IR</t>
    </r>
    <r>
      <rPr>
        <sz val="10"/>
        <color theme="1"/>
        <rFont val="Arial"/>
        <family val="2"/>
        <charset val="129"/>
        <scheme val="minor"/>
      </rPr>
      <t>에서는</t>
    </r>
    <r>
      <rPr>
        <sz val="10"/>
        <color theme="1"/>
        <rFont val="Arial"/>
        <family val="2"/>
        <scheme val="minor"/>
      </rPr>
      <t xml:space="preserve"> 2</t>
    </r>
    <r>
      <rPr>
        <sz val="10"/>
        <color theme="1"/>
        <rFont val="Arial"/>
        <family val="2"/>
        <charset val="129"/>
        <scheme val="minor"/>
      </rPr>
      <t>공장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관련</t>
    </r>
    <r>
      <rPr>
        <sz val="10"/>
        <color theme="1"/>
        <rFont val="Arial"/>
        <family val="2"/>
        <scheme val="minor"/>
      </rPr>
      <t xml:space="preserve"> capex</t>
    </r>
    <r>
      <rPr>
        <sz val="10"/>
        <color theme="1"/>
        <rFont val="Arial"/>
        <family val="2"/>
        <charset val="129"/>
        <scheme val="minor"/>
      </rPr>
      <t>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최대한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희석을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배제한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옵션들을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고민중이라고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말함</t>
    </r>
  </si>
  <si>
    <r>
      <rPr>
        <b/>
        <sz val="10"/>
        <color theme="1"/>
        <rFont val="Arial"/>
        <family val="2"/>
        <charset val="129"/>
        <scheme val="minor"/>
      </rPr>
      <t>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동사제품을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고를까</t>
    </r>
    <r>
      <rPr>
        <b/>
        <sz val="10"/>
        <color theme="1"/>
        <rFont val="Arial"/>
        <family val="2"/>
        <scheme val="minor"/>
      </rPr>
      <t>?</t>
    </r>
  </si>
  <si>
    <r>
      <t xml:space="preserve">(1) </t>
    </r>
    <r>
      <rPr>
        <sz val="10"/>
        <color theme="1"/>
        <rFont val="Arial"/>
        <family val="2"/>
        <charset val="129"/>
        <scheme val="minor"/>
      </rPr>
      <t>최대</t>
    </r>
    <r>
      <rPr>
        <sz val="10"/>
        <color theme="1"/>
        <rFont val="Arial"/>
        <family val="2"/>
        <scheme val="minor"/>
      </rPr>
      <t xml:space="preserve"> 1,400°C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온도를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견딜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있음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제품력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굿</t>
    </r>
    <r>
      <rPr>
        <sz val="10"/>
        <color theme="1"/>
        <rFont val="Arial"/>
        <family val="2"/>
        <scheme val="minor"/>
      </rPr>
      <t>)</t>
    </r>
  </si>
  <si>
    <r>
      <t xml:space="preserve">(2) </t>
    </r>
    <r>
      <rPr>
        <sz val="10"/>
        <color theme="1"/>
        <rFont val="Arial"/>
        <family val="2"/>
        <charset val="129"/>
        <scheme val="minor"/>
      </rPr>
      <t>복원력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탄력적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압축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패드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역할을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함</t>
    </r>
  </si>
  <si>
    <r>
      <t xml:space="preserve">(3) </t>
    </r>
    <r>
      <rPr>
        <sz val="10"/>
        <color theme="1"/>
        <rFont val="Arial"/>
        <family val="2"/>
        <charset val="129"/>
        <scheme val="minor"/>
      </rPr>
      <t>압축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시에도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우수한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저항성을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보임</t>
    </r>
  </si>
  <si>
    <r>
      <rPr>
        <sz val="10"/>
        <color theme="1"/>
        <rFont val="Arial"/>
        <family val="2"/>
        <charset val="129"/>
        <scheme val="minor"/>
      </rPr>
      <t>기존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달리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에어로젤은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갇힌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공기에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의존하지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않음</t>
    </r>
  </si>
  <si>
    <r>
      <rPr>
        <sz val="10"/>
        <color theme="1"/>
        <rFont val="Arial"/>
        <family val="2"/>
        <charset val="129"/>
        <scheme val="minor"/>
      </rPr>
      <t>압력을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가하면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에어로젤보다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낮거나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좋은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전도성을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공기가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배출됨</t>
    </r>
  </si>
  <si>
    <r>
      <t xml:space="preserve">&gt; </t>
    </r>
    <r>
      <rPr>
        <sz val="10"/>
        <color theme="1"/>
        <rFont val="Arial"/>
        <family val="2"/>
        <charset val="129"/>
        <scheme val="minor"/>
      </rPr>
      <t>오히려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압력을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가하면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단열성이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좋아짐</t>
    </r>
  </si>
  <si>
    <r>
      <rPr>
        <b/>
        <sz val="10"/>
        <color theme="1"/>
        <rFont val="Arial"/>
        <family val="2"/>
        <charset val="129"/>
        <scheme val="minor"/>
      </rPr>
      <t>동사는</t>
    </r>
    <r>
      <rPr>
        <b/>
        <sz val="10"/>
        <color theme="1"/>
        <rFont val="Arial"/>
        <family val="2"/>
        <scheme val="minor"/>
      </rPr>
      <t xml:space="preserve"> GM</t>
    </r>
    <r>
      <rPr>
        <b/>
        <sz val="10"/>
        <color theme="1"/>
        <rFont val="Arial"/>
        <family val="2"/>
        <charset val="129"/>
        <scheme val="minor"/>
      </rPr>
      <t>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우수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공급업체로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선정</t>
    </r>
    <r>
      <rPr>
        <b/>
        <sz val="10"/>
        <color theme="1"/>
        <rFont val="Arial"/>
        <family val="2"/>
        <scheme val="minor"/>
      </rPr>
      <t xml:space="preserve">, </t>
    </r>
    <r>
      <rPr>
        <b/>
        <sz val="10"/>
        <color theme="1"/>
        <rFont val="Arial"/>
        <family val="2"/>
        <charset val="129"/>
        <scheme val="minor"/>
      </rPr>
      <t>동사</t>
    </r>
    <r>
      <rPr>
        <b/>
        <sz val="10"/>
        <color theme="1"/>
        <rFont val="Arial"/>
        <family val="2"/>
        <scheme val="minor"/>
      </rPr>
      <t xml:space="preserve"> CAPA </t>
    </r>
    <r>
      <rPr>
        <b/>
        <sz val="10"/>
        <color theme="1"/>
        <rFont val="Arial"/>
        <family val="2"/>
        <charset val="129"/>
        <scheme val="minor"/>
      </rPr>
      <t>확장에도</t>
    </r>
    <r>
      <rPr>
        <b/>
        <sz val="10"/>
        <color theme="1"/>
        <rFont val="Arial"/>
        <family val="2"/>
        <scheme val="minor"/>
      </rPr>
      <t xml:space="preserve"> GM</t>
    </r>
    <r>
      <rPr>
        <b/>
        <sz val="10"/>
        <color theme="1"/>
        <rFont val="Arial"/>
        <family val="2"/>
        <charset val="129"/>
        <scheme val="minor"/>
      </rPr>
      <t>이</t>
    </r>
    <r>
      <rPr>
        <b/>
        <sz val="10"/>
        <color theme="1"/>
        <rFont val="Arial"/>
        <family val="2"/>
        <scheme val="minor"/>
      </rPr>
      <t xml:space="preserve"> 1</t>
    </r>
    <r>
      <rPr>
        <b/>
        <sz val="10"/>
        <color theme="1"/>
        <rFont val="Arial"/>
        <family val="2"/>
        <charset val="129"/>
        <scheme val="minor"/>
      </rPr>
      <t>억</t>
    </r>
    <r>
      <rPr>
        <b/>
        <sz val="10"/>
        <color theme="1"/>
        <rFont val="Arial"/>
        <family val="2"/>
        <scheme val="minor"/>
      </rPr>
      <t xml:space="preserve">$ </t>
    </r>
    <r>
      <rPr>
        <b/>
        <sz val="10"/>
        <color theme="1"/>
        <rFont val="Arial"/>
        <family val="2"/>
        <charset val="129"/>
        <scheme val="minor"/>
      </rPr>
      <t>대출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지원</t>
    </r>
  </si>
  <si>
    <r>
      <t xml:space="preserve">"Launch Excellence </t>
    </r>
    <r>
      <rPr>
        <sz val="10"/>
        <color theme="1"/>
        <rFont val="Arial"/>
        <family val="2"/>
        <charset val="129"/>
        <scheme val="minor"/>
      </rPr>
      <t>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대한</t>
    </r>
    <r>
      <rPr>
        <sz val="10"/>
        <color theme="1"/>
        <rFont val="Arial"/>
        <family val="2"/>
        <scheme val="minor"/>
      </rPr>
      <t xml:space="preserve"> Aspen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상은</t>
    </r>
    <r>
      <rPr>
        <sz val="10"/>
        <color theme="1"/>
        <rFont val="Arial"/>
        <family val="2"/>
        <scheme val="minor"/>
      </rPr>
      <t xml:space="preserve"> GM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전략에서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회사의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핵심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역할을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인정한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것</t>
    </r>
    <r>
      <rPr>
        <sz val="10"/>
        <color theme="1"/>
        <rFont val="Arial"/>
        <family val="2"/>
        <scheme val="minor"/>
      </rPr>
      <t>"</t>
    </r>
  </si>
  <si>
    <r>
      <t xml:space="preserve">3. </t>
    </r>
    <r>
      <rPr>
        <b/>
        <sz val="10"/>
        <color theme="1"/>
        <rFont val="Arial"/>
        <family val="2"/>
        <charset val="129"/>
        <scheme val="minor"/>
      </rPr>
      <t>향후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전망</t>
    </r>
  </si>
  <si>
    <r>
      <rPr>
        <b/>
        <sz val="10"/>
        <color rgb="FF000000"/>
        <rFont val="Arial"/>
        <family val="2"/>
        <charset val="129"/>
        <scheme val="minor"/>
      </rPr>
      <t>동사가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업사이드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있는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시장은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크게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네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개</t>
    </r>
    <r>
      <rPr>
        <b/>
        <sz val="10"/>
        <color rgb="FF000000"/>
        <rFont val="Arial"/>
        <family val="2"/>
        <scheme val="minor"/>
      </rPr>
      <t xml:space="preserve"> - EV </t>
    </r>
    <r>
      <rPr>
        <b/>
        <sz val="10"/>
        <color rgb="FF000000"/>
        <rFont val="Arial"/>
        <family val="2"/>
        <charset val="129"/>
        <scheme val="minor"/>
      </rPr>
      <t>단열재</t>
    </r>
    <r>
      <rPr>
        <b/>
        <sz val="10"/>
        <color rgb="FF000000"/>
        <rFont val="Arial"/>
        <family val="2"/>
        <scheme val="minor"/>
      </rPr>
      <t xml:space="preserve"> / </t>
    </r>
    <r>
      <rPr>
        <b/>
        <sz val="10"/>
        <color rgb="FF000000"/>
        <rFont val="Arial"/>
        <family val="2"/>
        <charset val="129"/>
        <scheme val="minor"/>
      </rPr>
      <t>에너지</t>
    </r>
    <r>
      <rPr>
        <b/>
        <sz val="10"/>
        <color rgb="FF000000"/>
        <rFont val="Arial"/>
        <family val="2"/>
        <scheme val="minor"/>
      </rPr>
      <t xml:space="preserve"> / </t>
    </r>
    <r>
      <rPr>
        <b/>
        <sz val="10"/>
        <color rgb="FF000000"/>
        <rFont val="Arial"/>
        <family val="2"/>
        <charset val="129"/>
        <scheme val="minor"/>
      </rPr>
      <t>건축</t>
    </r>
    <r>
      <rPr>
        <b/>
        <sz val="10"/>
        <color rgb="FF000000"/>
        <rFont val="Arial"/>
        <family val="2"/>
        <scheme val="minor"/>
      </rPr>
      <t xml:space="preserve"> / EV </t>
    </r>
    <r>
      <rPr>
        <b/>
        <sz val="10"/>
        <color rgb="FF000000"/>
        <rFont val="Arial"/>
        <family val="2"/>
        <charset val="129"/>
        <scheme val="minor"/>
      </rPr>
      <t>배터리</t>
    </r>
  </si>
  <si>
    <r>
      <t xml:space="preserve">1) EV </t>
    </r>
    <r>
      <rPr>
        <b/>
        <sz val="10"/>
        <color rgb="FF000000"/>
        <rFont val="Arial"/>
        <family val="2"/>
        <charset val="129"/>
        <scheme val="minor"/>
      </rPr>
      <t>단열재향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전망</t>
    </r>
  </si>
  <si>
    <r>
      <rPr>
        <sz val="10"/>
        <color theme="1"/>
        <rFont val="Arial"/>
        <family val="2"/>
        <charset val="129"/>
        <scheme val="minor"/>
      </rPr>
      <t>파우치형이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기계적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요구가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높아</t>
    </r>
    <r>
      <rPr>
        <sz val="10"/>
        <color theme="1"/>
        <rFont val="Arial"/>
        <family val="2"/>
        <scheme val="minor"/>
      </rPr>
      <t xml:space="preserve"> CPV(</t>
    </r>
    <r>
      <rPr>
        <sz val="10"/>
        <color theme="1"/>
        <rFont val="Arial"/>
        <family val="2"/>
        <charset val="129"/>
        <scheme val="minor"/>
      </rPr>
      <t>차량당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컨텐츠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가치</t>
    </r>
    <r>
      <rPr>
        <sz val="10"/>
        <color theme="1"/>
        <rFont val="Arial"/>
        <family val="2"/>
        <scheme val="minor"/>
      </rPr>
      <t>)</t>
    </r>
    <r>
      <rPr>
        <sz val="10"/>
        <color theme="1"/>
        <rFont val="Arial"/>
        <family val="2"/>
        <charset val="129"/>
        <scheme val="minor"/>
      </rPr>
      <t>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높음</t>
    </r>
  </si>
  <si>
    <r>
      <rPr>
        <sz val="10"/>
        <color rgb="FF303030"/>
        <rFont val="Arial"/>
        <family val="2"/>
        <charset val="129"/>
        <scheme val="minor"/>
      </rPr>
      <t>파우치</t>
    </r>
    <r>
      <rPr>
        <sz val="10"/>
        <color rgb="FF303030"/>
        <rFont val="Arial"/>
        <family val="2"/>
        <scheme val="minor"/>
      </rPr>
      <t xml:space="preserve"> </t>
    </r>
    <r>
      <rPr>
        <sz val="10"/>
        <color rgb="FF303030"/>
        <rFont val="Arial"/>
        <family val="2"/>
        <charset val="129"/>
        <scheme val="minor"/>
      </rPr>
      <t>및</t>
    </r>
    <r>
      <rPr>
        <sz val="10"/>
        <color rgb="FF303030"/>
        <rFont val="Arial"/>
        <family val="2"/>
        <scheme val="minor"/>
      </rPr>
      <t xml:space="preserve"> </t>
    </r>
    <r>
      <rPr>
        <sz val="10"/>
        <color rgb="FF303030"/>
        <rFont val="Arial"/>
        <family val="2"/>
        <charset val="129"/>
        <scheme val="minor"/>
      </rPr>
      <t>각형</t>
    </r>
    <r>
      <rPr>
        <sz val="10"/>
        <color rgb="FF303030"/>
        <rFont val="Arial"/>
        <family val="2"/>
        <scheme val="minor"/>
      </rPr>
      <t xml:space="preserve"> </t>
    </r>
    <r>
      <rPr>
        <sz val="10"/>
        <color rgb="FF303030"/>
        <rFont val="Arial"/>
        <family val="2"/>
        <charset val="129"/>
        <scheme val="minor"/>
      </rPr>
      <t>셀</t>
    </r>
    <r>
      <rPr>
        <sz val="10"/>
        <color rgb="FF303030"/>
        <rFont val="Arial"/>
        <family val="2"/>
        <scheme val="minor"/>
      </rPr>
      <t xml:space="preserve"> </t>
    </r>
    <r>
      <rPr>
        <sz val="10"/>
        <color rgb="FF303030"/>
        <rFont val="Arial"/>
        <family val="2"/>
        <charset val="129"/>
        <scheme val="minor"/>
      </rPr>
      <t>팩</t>
    </r>
    <r>
      <rPr>
        <sz val="10"/>
        <color rgb="FF303030"/>
        <rFont val="Arial"/>
        <family val="2"/>
        <scheme val="minor"/>
      </rPr>
      <t xml:space="preserve"> </t>
    </r>
    <r>
      <rPr>
        <sz val="10"/>
        <color rgb="FF303030"/>
        <rFont val="Arial"/>
        <family val="2"/>
        <charset val="129"/>
        <scheme val="minor"/>
      </rPr>
      <t>시장은</t>
    </r>
    <r>
      <rPr>
        <sz val="10"/>
        <color rgb="FF303030"/>
        <rFont val="Arial"/>
        <family val="2"/>
        <scheme val="minor"/>
      </rPr>
      <t xml:space="preserve"> CAGR 27% </t>
    </r>
    <r>
      <rPr>
        <sz val="10"/>
        <color rgb="FF303030"/>
        <rFont val="Arial"/>
        <family val="2"/>
        <charset val="129"/>
        <scheme val="minor"/>
      </rPr>
      <t>성장하여</t>
    </r>
    <r>
      <rPr>
        <sz val="10"/>
        <color rgb="FF303030"/>
        <rFont val="Arial"/>
        <family val="2"/>
        <scheme val="minor"/>
      </rPr>
      <t xml:space="preserve"> 2030</t>
    </r>
    <r>
      <rPr>
        <sz val="10"/>
        <color rgb="FF303030"/>
        <rFont val="Arial"/>
        <family val="2"/>
        <charset val="129"/>
        <scheme val="minor"/>
      </rPr>
      <t>년까지</t>
    </r>
    <r>
      <rPr>
        <sz val="10"/>
        <color rgb="FF303030"/>
        <rFont val="Arial"/>
        <family val="2"/>
        <scheme val="minor"/>
      </rPr>
      <t xml:space="preserve"> 87</t>
    </r>
    <r>
      <rPr>
        <sz val="10"/>
        <color rgb="FF303030"/>
        <rFont val="Arial"/>
        <family val="2"/>
        <charset val="129"/>
        <scheme val="minor"/>
      </rPr>
      <t>억</t>
    </r>
    <r>
      <rPr>
        <sz val="10"/>
        <color rgb="FF303030"/>
        <rFont val="Arial"/>
        <family val="2"/>
        <scheme val="minor"/>
      </rPr>
      <t xml:space="preserve"> </t>
    </r>
    <r>
      <rPr>
        <sz val="10"/>
        <color rgb="FF303030"/>
        <rFont val="Arial"/>
        <family val="2"/>
        <charset val="129"/>
        <scheme val="minor"/>
      </rPr>
      <t>달러에</t>
    </r>
    <r>
      <rPr>
        <sz val="10"/>
        <color rgb="FF303030"/>
        <rFont val="Arial"/>
        <family val="2"/>
        <scheme val="minor"/>
      </rPr>
      <t xml:space="preserve"> </t>
    </r>
    <r>
      <rPr>
        <sz val="10"/>
        <color rgb="FF303030"/>
        <rFont val="Arial"/>
        <family val="2"/>
        <charset val="129"/>
        <scheme val="minor"/>
      </rPr>
      <t>달할</t>
    </r>
    <r>
      <rPr>
        <sz val="10"/>
        <color rgb="FF303030"/>
        <rFont val="Arial"/>
        <family val="2"/>
        <scheme val="minor"/>
      </rPr>
      <t xml:space="preserve"> </t>
    </r>
    <r>
      <rPr>
        <sz val="10"/>
        <color rgb="FF303030"/>
        <rFont val="Arial"/>
        <family val="2"/>
        <charset val="129"/>
        <scheme val="minor"/>
      </rPr>
      <t>전망</t>
    </r>
  </si>
  <si>
    <r>
      <rPr>
        <b/>
        <sz val="10"/>
        <color theme="1"/>
        <rFont val="Arial"/>
        <family val="2"/>
        <charset val="129"/>
        <scheme val="minor"/>
      </rPr>
      <t>동사가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타겟하는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대상</t>
    </r>
  </si>
  <si>
    <r>
      <t xml:space="preserve">1) Off-road </t>
    </r>
    <r>
      <rPr>
        <sz val="10"/>
        <color theme="1"/>
        <rFont val="Arial"/>
        <family val="2"/>
        <charset val="129"/>
        <scheme val="minor"/>
      </rPr>
      <t>말고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일반적인</t>
    </r>
    <r>
      <rPr>
        <sz val="10"/>
        <color theme="1"/>
        <rFont val="Arial"/>
        <family val="2"/>
        <scheme val="minor"/>
      </rPr>
      <t xml:space="preserve"> On-road </t>
    </r>
    <r>
      <rPr>
        <sz val="10"/>
        <color theme="1"/>
        <rFont val="Arial"/>
        <family val="2"/>
        <charset val="129"/>
        <scheme val="minor"/>
      </rPr>
      <t>차량</t>
    </r>
    <r>
      <rPr>
        <sz val="10"/>
        <color theme="1"/>
        <rFont val="Arial"/>
        <family val="2"/>
        <scheme val="minor"/>
      </rPr>
      <t>(light/heavy)</t>
    </r>
  </si>
  <si>
    <r>
      <t xml:space="preserve">3) </t>
    </r>
    <r>
      <rPr>
        <sz val="10"/>
        <color theme="1"/>
        <rFont val="Arial"/>
        <family val="2"/>
        <charset val="129"/>
        <scheme val="minor"/>
      </rPr>
      <t>셀은</t>
    </r>
    <r>
      <rPr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프리즘형</t>
    </r>
    <r>
      <rPr>
        <b/>
        <sz val="10"/>
        <color theme="1"/>
        <rFont val="Arial"/>
        <family val="2"/>
        <scheme val="minor"/>
      </rPr>
      <t xml:space="preserve">, </t>
    </r>
    <r>
      <rPr>
        <b/>
        <sz val="10"/>
        <color theme="1"/>
        <rFont val="Arial"/>
        <family val="2"/>
        <charset val="129"/>
        <scheme val="minor"/>
      </rPr>
      <t>파우치형</t>
    </r>
    <r>
      <rPr>
        <sz val="10"/>
        <color theme="1"/>
        <rFont val="Arial"/>
        <family val="2"/>
        <scheme val="minor"/>
      </rPr>
      <t xml:space="preserve"> 2</t>
    </r>
    <r>
      <rPr>
        <sz val="10"/>
        <color theme="1"/>
        <rFont val="Arial"/>
        <family val="2"/>
        <charset val="129"/>
        <scheme val="minor"/>
      </rPr>
      <t>개만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원통형</t>
    </r>
    <r>
      <rPr>
        <sz val="10"/>
        <color theme="1"/>
        <rFont val="Arial"/>
        <family val="2"/>
        <scheme val="minor"/>
      </rPr>
      <t xml:space="preserve"> X)</t>
    </r>
  </si>
  <si>
    <r>
      <t xml:space="preserve">&gt; </t>
    </r>
    <r>
      <rPr>
        <sz val="10"/>
        <color theme="1"/>
        <rFont val="Arial"/>
        <family val="2"/>
        <charset val="129"/>
        <scheme val="minor"/>
      </rPr>
      <t>여기서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사이에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넣어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열전이를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막거나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지연시키는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데에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집중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</si>
  <si>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종류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관점</t>
    </r>
  </si>
  <si>
    <r>
      <rPr>
        <sz val="10"/>
        <color theme="1"/>
        <rFont val="Arial"/>
        <family val="2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양극재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종류에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따라</t>
    </r>
    <r>
      <rPr>
        <sz val="10"/>
        <color theme="1"/>
        <rFont val="Arial"/>
        <family val="2"/>
        <scheme val="minor"/>
      </rPr>
      <t xml:space="preserve"> High-nickel(NMC, NCA), Low/ medium nickel, LFP/LMFP</t>
    </r>
    <r>
      <rPr>
        <sz val="10"/>
        <color theme="1"/>
        <rFont val="Arial"/>
        <family val="2"/>
        <charset val="129"/>
        <scheme val="minor"/>
      </rPr>
      <t>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구분됨</t>
    </r>
  </si>
  <si>
    <r>
      <t xml:space="preserve">NMC, NCA, LFP </t>
    </r>
    <r>
      <rPr>
        <sz val="10"/>
        <color theme="1"/>
        <rFont val="Arial"/>
        <family val="2"/>
        <charset val="129"/>
        <scheme val="minor"/>
      </rPr>
      <t>열폭주를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모두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차단할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단열재는</t>
    </r>
    <r>
      <rPr>
        <sz val="10"/>
        <color theme="1"/>
        <rFont val="Arial"/>
        <family val="2"/>
        <scheme val="minor"/>
      </rPr>
      <t xml:space="preserve"> Ceramic papers</t>
    </r>
    <r>
      <rPr>
        <sz val="10"/>
        <color theme="1"/>
        <rFont val="Arial"/>
        <family val="2"/>
        <charset val="129"/>
        <scheme val="minor"/>
      </rPr>
      <t>와</t>
    </r>
    <r>
      <rPr>
        <sz val="10"/>
        <color theme="1"/>
        <rFont val="Arial"/>
        <family val="2"/>
        <scheme val="minor"/>
      </rPr>
      <t xml:space="preserve"> aerogel </t>
    </r>
    <r>
      <rPr>
        <sz val="10"/>
        <color theme="1"/>
        <rFont val="Arial"/>
        <family val="2"/>
        <charset val="129"/>
        <scheme val="minor"/>
      </rPr>
      <t>뿐</t>
    </r>
  </si>
  <si>
    <r>
      <rPr>
        <sz val="10"/>
        <color theme="1"/>
        <rFont val="Arial"/>
        <family val="2"/>
        <charset val="129"/>
        <scheme val="minor"/>
      </rPr>
      <t>그런데</t>
    </r>
    <r>
      <rPr>
        <sz val="10"/>
        <color theme="1"/>
        <rFont val="Arial"/>
        <family val="2"/>
        <scheme val="minor"/>
      </rPr>
      <t xml:space="preserve"> Ceramic papers</t>
    </r>
    <r>
      <rPr>
        <sz val="10"/>
        <color theme="1"/>
        <rFont val="Arial"/>
        <family val="2"/>
        <charset val="129"/>
        <scheme val="minor"/>
      </rPr>
      <t>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두께와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밀도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측면에서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동사의</t>
    </r>
    <r>
      <rPr>
        <sz val="10"/>
        <color theme="1"/>
        <rFont val="Arial"/>
        <family val="2"/>
        <scheme val="minor"/>
      </rPr>
      <t xml:space="preserve"> pyrothin</t>
    </r>
    <r>
      <rPr>
        <sz val="10"/>
        <color theme="1"/>
        <rFont val="Arial"/>
        <family val="2"/>
        <charset val="129"/>
        <scheme val="minor"/>
      </rPr>
      <t>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열위에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있음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</si>
  <si>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모양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관점</t>
    </r>
  </si>
  <si>
    <r>
      <rPr>
        <sz val="10"/>
        <color theme="1"/>
        <rFont val="Arial"/>
        <family val="2"/>
        <charset val="129"/>
        <scheme val="minor"/>
      </rPr>
      <t>지금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현재</t>
    </r>
    <r>
      <rPr>
        <sz val="10"/>
        <color theme="1"/>
        <rFont val="Arial"/>
        <family val="2"/>
        <scheme val="minor"/>
      </rPr>
      <t xml:space="preserve"> Tesla </t>
    </r>
    <r>
      <rPr>
        <sz val="10"/>
        <color theme="1"/>
        <rFont val="Arial"/>
        <family val="2"/>
        <charset val="129"/>
        <scheme val="minor"/>
      </rPr>
      <t>전기차의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경우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원통형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배터리를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사용하고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에어로겔이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아닌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운모를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사용중</t>
    </r>
    <r>
      <rPr>
        <sz val="10"/>
        <color theme="1"/>
        <rFont val="Arial"/>
        <family val="2"/>
        <scheme val="minor"/>
      </rPr>
      <t xml:space="preserve"> </t>
    </r>
  </si>
  <si>
    <r>
      <rPr>
        <sz val="10"/>
        <color theme="1"/>
        <rFont val="Arial"/>
        <family val="2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상위</t>
    </r>
    <r>
      <rPr>
        <sz val="10"/>
        <color theme="1"/>
        <rFont val="Arial"/>
        <family val="2"/>
        <scheme val="minor"/>
      </rPr>
      <t xml:space="preserve"> 8</t>
    </r>
    <r>
      <rPr>
        <sz val="10"/>
        <color theme="1"/>
        <rFont val="Arial"/>
        <family val="2"/>
        <charset val="129"/>
        <scheme val="minor"/>
      </rPr>
      <t>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업체중</t>
    </r>
    <r>
      <rPr>
        <sz val="10"/>
        <color theme="1"/>
        <rFont val="Arial"/>
        <family val="2"/>
        <scheme val="minor"/>
      </rPr>
      <t xml:space="preserve"> Tesla</t>
    </r>
    <r>
      <rPr>
        <sz val="10"/>
        <color theme="1"/>
        <rFont val="Arial"/>
        <family val="2"/>
        <charset val="129"/>
        <scheme val="minor"/>
      </rPr>
      <t>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제외한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나머지</t>
    </r>
    <r>
      <rPr>
        <sz val="10"/>
        <color theme="1"/>
        <rFont val="Arial"/>
        <family val="2"/>
        <scheme val="minor"/>
      </rPr>
      <t xml:space="preserve"> 7</t>
    </r>
    <r>
      <rPr>
        <sz val="10"/>
        <color theme="1"/>
        <rFont val="Arial"/>
        <family val="2"/>
        <charset val="129"/>
        <scheme val="minor"/>
      </rPr>
      <t>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회사는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모두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파우치형</t>
    </r>
    <r>
      <rPr>
        <sz val="10"/>
        <color theme="1"/>
        <rFont val="Arial"/>
        <family val="2"/>
        <scheme val="minor"/>
      </rPr>
      <t xml:space="preserve"> or </t>
    </r>
    <r>
      <rPr>
        <sz val="10"/>
        <color theme="1"/>
        <rFont val="Arial"/>
        <family val="2"/>
        <charset val="129"/>
        <scheme val="minor"/>
      </rPr>
      <t>프리즘형의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</t>
    </r>
  </si>
  <si>
    <r>
      <rPr>
        <b/>
        <sz val="10"/>
        <color theme="1"/>
        <rFont val="Arial"/>
        <family val="2"/>
        <charset val="129"/>
        <scheme val="minor"/>
      </rPr>
      <t>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팩터</t>
    </r>
    <r>
      <rPr>
        <b/>
        <sz val="10"/>
        <color theme="1"/>
        <rFont val="Arial"/>
        <family val="2"/>
        <scheme val="minor"/>
      </rPr>
      <t>?</t>
    </r>
  </si>
  <si>
    <r>
      <rPr>
        <sz val="10"/>
        <color theme="1"/>
        <rFont val="Arial"/>
        <family val="2"/>
        <charset val="129"/>
        <scheme val="minor"/>
      </rPr>
      <t>각형</t>
    </r>
    <r>
      <rPr>
        <sz val="10"/>
        <color theme="1"/>
        <rFont val="Arial"/>
        <family val="2"/>
        <scheme val="minor"/>
      </rPr>
      <t xml:space="preserve"> - </t>
    </r>
    <r>
      <rPr>
        <sz val="10"/>
        <color theme="1"/>
        <rFont val="Arial"/>
        <family val="2"/>
        <charset val="129"/>
        <scheme val="minor"/>
      </rPr>
      <t>직사각형의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알루미늄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금속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형태</t>
    </r>
  </si>
  <si>
    <r>
      <t xml:space="preserve">&gt; </t>
    </r>
    <r>
      <rPr>
        <sz val="10"/>
        <color theme="1"/>
        <rFont val="Arial"/>
        <family val="2"/>
        <charset val="129"/>
        <scheme val="minor"/>
      </rPr>
      <t>외부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충격에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강함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금속</t>
    </r>
    <r>
      <rPr>
        <sz val="10"/>
        <color theme="1"/>
        <rFont val="Arial"/>
        <family val="2"/>
        <scheme val="minor"/>
      </rPr>
      <t>)</t>
    </r>
  </si>
  <si>
    <r>
      <rPr>
        <sz val="10"/>
        <color theme="1"/>
        <rFont val="Arial"/>
        <family val="2"/>
        <charset val="129"/>
        <scheme val="minor"/>
      </rPr>
      <t>중국</t>
    </r>
  </si>
  <si>
    <r>
      <rPr>
        <sz val="10"/>
        <color theme="1"/>
        <rFont val="Arial"/>
        <family val="2"/>
        <charset val="129"/>
        <scheme val="minor"/>
      </rPr>
      <t>파우치형</t>
    </r>
    <r>
      <rPr>
        <sz val="10"/>
        <color theme="1"/>
        <rFont val="Arial"/>
        <family val="2"/>
        <scheme val="minor"/>
      </rPr>
      <t xml:space="preserve"> - </t>
    </r>
    <r>
      <rPr>
        <sz val="10"/>
        <color theme="1"/>
        <rFont val="Arial"/>
        <family val="2"/>
        <charset val="129"/>
        <scheme val="minor"/>
      </rPr>
      <t>직사각형의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플라스틱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재질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케이스</t>
    </r>
  </si>
  <si>
    <r>
      <t xml:space="preserve">&gt; </t>
    </r>
    <r>
      <rPr>
        <sz val="10"/>
        <color theme="1"/>
        <rFont val="Arial"/>
        <family val="2"/>
        <charset val="129"/>
        <scheme val="minor"/>
      </rPr>
      <t>형태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변형이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용이하지만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취약</t>
    </r>
  </si>
  <si>
    <r>
      <rPr>
        <sz val="10"/>
        <color theme="1"/>
        <rFont val="Arial"/>
        <family val="2"/>
        <charset val="129"/>
        <scheme val="minor"/>
      </rPr>
      <t>미국</t>
    </r>
  </si>
  <si>
    <r>
      <rPr>
        <sz val="10"/>
        <color theme="1"/>
        <rFont val="Arial"/>
        <family val="2"/>
        <charset val="129"/>
        <scheme val="minor"/>
      </rPr>
      <t>원통형</t>
    </r>
    <r>
      <rPr>
        <sz val="10"/>
        <color theme="1"/>
        <rFont val="Arial"/>
        <family val="2"/>
        <scheme val="minor"/>
      </rPr>
      <t xml:space="preserve"> - </t>
    </r>
    <r>
      <rPr>
        <sz val="10"/>
        <color theme="1"/>
        <rFont val="Arial"/>
        <family val="2"/>
        <charset val="129"/>
        <scheme val="minor"/>
      </rPr>
      <t>원기둥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형태의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금속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캔</t>
    </r>
  </si>
  <si>
    <r>
      <t xml:space="preserve">&gt; </t>
    </r>
    <r>
      <rPr>
        <sz val="10"/>
        <color theme="1"/>
        <rFont val="Arial"/>
        <family val="2"/>
        <charset val="129"/>
        <scheme val="minor"/>
      </rPr>
      <t>소형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많은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필요</t>
    </r>
  </si>
  <si>
    <r>
      <rPr>
        <sz val="10"/>
        <color theme="1"/>
        <rFont val="Arial"/>
        <family val="2"/>
        <charset val="129"/>
        <scheme val="minor"/>
      </rPr>
      <t>테슬라</t>
    </r>
  </si>
  <si>
    <r>
      <rPr>
        <sz val="10"/>
        <color theme="1"/>
        <rFont val="Arial"/>
        <family val="2"/>
        <charset val="129"/>
        <scheme val="minor"/>
      </rPr>
      <t>원통형이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저렴</t>
    </r>
    <r>
      <rPr>
        <sz val="10"/>
        <color theme="1"/>
        <rFont val="Arial"/>
        <family val="2"/>
        <scheme val="minor"/>
      </rPr>
      <t xml:space="preserve">, but </t>
    </r>
    <r>
      <rPr>
        <sz val="10"/>
        <color theme="1"/>
        <rFont val="Arial"/>
        <family val="2"/>
        <charset val="129"/>
        <scheme val="minor"/>
      </rPr>
      <t>밀도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낮음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동그래서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손실되는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다수</t>
    </r>
    <r>
      <rPr>
        <sz val="10"/>
        <color theme="1"/>
        <rFont val="Arial"/>
        <family val="2"/>
        <scheme val="minor"/>
      </rPr>
      <t>)</t>
    </r>
  </si>
  <si>
    <r>
      <rPr>
        <b/>
        <sz val="10"/>
        <color theme="1"/>
        <rFont val="Arial"/>
        <family val="2"/>
        <charset val="129"/>
        <scheme val="minor"/>
      </rPr>
      <t>원통형은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열폭주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위험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낮음</t>
    </r>
  </si>
  <si>
    <r>
      <t xml:space="preserve">&gt; </t>
    </r>
    <r>
      <rPr>
        <sz val="10"/>
        <color theme="1"/>
        <rFont val="Arial"/>
        <family val="2"/>
        <charset val="129"/>
        <scheme val="minor"/>
      </rPr>
      <t>셀의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온도가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급격하게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상승할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셀을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연결하는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금속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와이어가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녹아내려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끊어지며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전류를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차단하기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때문</t>
    </r>
  </si>
  <si>
    <r>
      <t xml:space="preserve">LFP </t>
    </r>
    <r>
      <rPr>
        <sz val="10"/>
        <color theme="1"/>
        <rFont val="Arial"/>
        <family val="2"/>
        <charset val="129"/>
        <scheme val="minor"/>
      </rPr>
      <t>셀은</t>
    </r>
    <r>
      <rPr>
        <sz val="10"/>
        <color theme="1"/>
        <rFont val="Arial"/>
        <family val="2"/>
        <scheme val="minor"/>
      </rPr>
      <t xml:space="preserve"> NMC </t>
    </r>
    <r>
      <rPr>
        <sz val="10"/>
        <color theme="1"/>
        <rFont val="Arial"/>
        <family val="2"/>
        <charset val="129"/>
        <scheme val="minor"/>
      </rPr>
      <t>셀에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비해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약</t>
    </r>
    <r>
      <rPr>
        <sz val="10"/>
        <color theme="1"/>
        <rFont val="Arial"/>
        <family val="2"/>
        <scheme val="minor"/>
      </rPr>
      <t xml:space="preserve"> 20% </t>
    </r>
    <r>
      <rPr>
        <sz val="10"/>
        <color theme="1"/>
        <rFont val="Arial"/>
        <family val="2"/>
        <charset val="129"/>
        <scheme val="minor"/>
      </rPr>
      <t>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낮은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가격으로</t>
    </r>
    <r>
      <rPr>
        <sz val="10"/>
        <color theme="1"/>
        <rFont val="Arial"/>
        <family val="2"/>
        <scheme val="minor"/>
      </rPr>
      <t xml:space="preserve"> LFP</t>
    </r>
    <r>
      <rPr>
        <sz val="10"/>
        <color theme="1"/>
        <rFont val="Arial"/>
        <family val="2"/>
        <charset val="129"/>
        <scheme val="minor"/>
      </rPr>
      <t>쪽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인기</t>
    </r>
  </si>
  <si>
    <r>
      <t>LFP</t>
    </r>
    <r>
      <rPr>
        <sz val="10"/>
        <color theme="1"/>
        <rFont val="Arial"/>
        <family val="2"/>
        <charset val="129"/>
        <scheme val="minor"/>
      </rPr>
      <t>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화재가능성은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있지만</t>
    </r>
    <r>
      <rPr>
        <sz val="10"/>
        <color theme="1"/>
        <rFont val="Arial"/>
        <family val="2"/>
        <scheme val="minor"/>
      </rPr>
      <t xml:space="preserve">.. </t>
    </r>
    <r>
      <rPr>
        <sz val="10"/>
        <color theme="1"/>
        <rFont val="Arial"/>
        <family val="2"/>
        <charset val="129"/>
        <scheme val="minor"/>
      </rPr>
      <t>산소가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빠져나오지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않는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잘분리되지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않는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구조라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삼원계만큼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폭발할정도는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아님</t>
    </r>
    <r>
      <rPr>
        <sz val="10"/>
        <color theme="1"/>
        <rFont val="Arial"/>
        <family val="2"/>
        <scheme val="minor"/>
      </rPr>
      <t xml:space="preserve">. </t>
    </r>
    <r>
      <rPr>
        <sz val="10"/>
        <color theme="1"/>
        <rFont val="Arial"/>
        <family val="2"/>
        <charset val="129"/>
        <scheme val="minor"/>
      </rPr>
      <t>상대적으로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열폭주가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없음</t>
    </r>
  </si>
  <si>
    <r>
      <rPr>
        <sz val="10"/>
        <color theme="1"/>
        <rFont val="Arial"/>
        <family val="2"/>
        <charset val="129"/>
        <scheme val="minor"/>
      </rPr>
      <t>중국이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주도하는</t>
    </r>
    <r>
      <rPr>
        <sz val="10"/>
        <color theme="1"/>
        <rFont val="Arial"/>
        <family val="2"/>
        <scheme val="minor"/>
      </rPr>
      <t xml:space="preserve"> LFP </t>
    </r>
    <r>
      <rPr>
        <sz val="10"/>
        <color theme="1"/>
        <rFont val="Arial"/>
        <family val="2"/>
        <charset val="129"/>
        <scheme val="minor"/>
      </rPr>
      <t>배터리는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국내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배터리업계가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주력하는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삼원계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니켈</t>
    </r>
    <r>
      <rPr>
        <sz val="10"/>
        <color theme="1"/>
        <rFont val="Arial"/>
        <family val="2"/>
        <scheme val="minor"/>
      </rPr>
      <t>·</t>
    </r>
    <r>
      <rPr>
        <sz val="10"/>
        <color theme="1"/>
        <rFont val="Arial"/>
        <family val="2"/>
        <charset val="129"/>
        <scheme val="minor"/>
      </rPr>
      <t>코발트</t>
    </r>
    <r>
      <rPr>
        <sz val="10"/>
        <color theme="1"/>
        <rFont val="Arial"/>
        <family val="2"/>
        <scheme val="minor"/>
      </rPr>
      <t>·</t>
    </r>
    <r>
      <rPr>
        <sz val="10"/>
        <color theme="1"/>
        <rFont val="Arial"/>
        <family val="2"/>
        <charset val="129"/>
        <scheme val="minor"/>
      </rPr>
      <t>망간</t>
    </r>
    <r>
      <rPr>
        <sz val="10"/>
        <color theme="1"/>
        <rFont val="Arial"/>
        <family val="2"/>
        <scheme val="minor"/>
      </rPr>
      <t xml:space="preserve">, NCM) </t>
    </r>
    <r>
      <rPr>
        <sz val="10"/>
        <color theme="1"/>
        <rFont val="Arial"/>
        <family val="2"/>
        <charset val="129"/>
        <scheme val="minor"/>
      </rPr>
      <t>배터리와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비교해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밀도는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떨어지나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제조원가가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낮고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안정성이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높다</t>
    </r>
  </si>
  <si>
    <r>
      <rPr>
        <sz val="10"/>
        <color theme="1"/>
        <rFont val="Arial"/>
        <family val="2"/>
        <charset val="129"/>
        <scheme val="minor"/>
      </rPr>
      <t>테슬라의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모델이</t>
    </r>
    <r>
      <rPr>
        <sz val="10"/>
        <color theme="1"/>
        <rFont val="Arial"/>
        <family val="2"/>
        <scheme val="minor"/>
      </rPr>
      <t xml:space="preserve"> LFP </t>
    </r>
    <r>
      <rPr>
        <sz val="10"/>
        <color theme="1"/>
        <rFont val="Arial"/>
        <family val="2"/>
        <charset val="129"/>
        <scheme val="minor"/>
      </rPr>
      <t>배터리를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도입하면서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시장점유율이</t>
    </r>
    <r>
      <rPr>
        <sz val="10"/>
        <color theme="1"/>
        <rFont val="Arial"/>
        <family val="2"/>
        <scheme val="minor"/>
      </rPr>
      <t xml:space="preserve"> 30%</t>
    </r>
    <r>
      <rPr>
        <sz val="10"/>
        <color theme="1"/>
        <rFont val="Arial"/>
        <family val="2"/>
        <charset val="129"/>
        <scheme val="minor"/>
      </rPr>
      <t>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넘길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 xml:space="preserve">확실시
</t>
    </r>
  </si>
  <si>
    <r>
      <t xml:space="preserve">GM, LFP </t>
    </r>
    <r>
      <rPr>
        <sz val="10"/>
        <color theme="1"/>
        <rFont val="Arial"/>
        <family val="2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내년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생산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추진</t>
    </r>
  </si>
  <si>
    <r>
      <t xml:space="preserve">LFP </t>
    </r>
    <r>
      <rPr>
        <sz val="10"/>
        <color theme="1"/>
        <rFont val="Arial"/>
        <family val="2"/>
        <charset val="129"/>
        <scheme val="minor"/>
      </rPr>
      <t>배터리를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채택했거나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채택할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계획을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완성차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업체는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테슬라뿐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아니라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제너럴모터스</t>
    </r>
    <r>
      <rPr>
        <sz val="10"/>
        <color theme="1"/>
        <rFont val="Arial"/>
        <family val="2"/>
        <scheme val="minor"/>
      </rPr>
      <t xml:space="preserve">(GM), </t>
    </r>
    <r>
      <rPr>
        <sz val="10"/>
        <color theme="1"/>
        <rFont val="Arial"/>
        <family val="2"/>
        <charset val="129"/>
        <scheme val="minor"/>
      </rPr>
      <t>포드</t>
    </r>
    <r>
      <rPr>
        <sz val="10"/>
        <color theme="1"/>
        <rFont val="Arial"/>
        <family val="2"/>
        <scheme val="minor"/>
      </rPr>
      <t xml:space="preserve">, BMW, </t>
    </r>
    <r>
      <rPr>
        <sz val="10"/>
        <color theme="1"/>
        <rFont val="Arial"/>
        <family val="2"/>
        <charset val="129"/>
        <scheme val="minor"/>
      </rPr>
      <t>폭스바겐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스텔란티스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현대차그룹</t>
    </r>
    <r>
      <rPr>
        <sz val="10"/>
        <color theme="1"/>
        <rFont val="Arial"/>
        <family val="2"/>
        <scheme val="minor"/>
      </rPr>
      <t>, KG</t>
    </r>
    <r>
      <rPr>
        <sz val="10"/>
        <color theme="1"/>
        <rFont val="Arial"/>
        <family val="2"/>
        <charset val="129"/>
        <scheme val="minor"/>
      </rPr>
      <t>모빌리티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토요타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메르세데스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등</t>
    </r>
  </si>
  <si>
    <r>
      <t xml:space="preserve">A) </t>
    </r>
    <r>
      <rPr>
        <b/>
        <sz val="10"/>
        <color theme="1"/>
        <rFont val="Arial"/>
        <family val="2"/>
        <charset val="129"/>
        <scheme val="minor"/>
      </rPr>
      <t>동사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기존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고객사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침투율</t>
    </r>
  </si>
  <si>
    <r>
      <t>Aspen</t>
    </r>
    <r>
      <rPr>
        <sz val="10"/>
        <color theme="1"/>
        <rFont val="Arial"/>
        <family val="2"/>
        <charset val="129"/>
        <scheme val="minor"/>
      </rPr>
      <t>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이미</t>
    </r>
    <r>
      <rPr>
        <sz val="10"/>
        <color theme="1"/>
        <rFont val="Arial"/>
        <family val="2"/>
        <scheme val="minor"/>
      </rPr>
      <t xml:space="preserve"> 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중</t>
    </r>
    <r>
      <rPr>
        <sz val="10"/>
        <color theme="1"/>
        <rFont val="Arial"/>
        <family val="2"/>
        <scheme val="minor"/>
      </rPr>
      <t xml:space="preserve"> General Motors</t>
    </r>
    <r>
      <rPr>
        <sz val="10"/>
        <color theme="1"/>
        <rFont val="Arial"/>
        <family val="2"/>
        <charset val="129"/>
        <scheme val="minor"/>
      </rPr>
      <t>와</t>
    </r>
    <r>
      <rPr>
        <sz val="10"/>
        <color theme="1"/>
        <rFont val="Arial"/>
        <family val="2"/>
        <scheme val="minor"/>
      </rPr>
      <t xml:space="preserve"> Toyota</t>
    </r>
    <r>
      <rPr>
        <sz val="10"/>
        <color theme="1"/>
        <rFont val="Arial"/>
        <family val="2"/>
        <charset val="129"/>
        <scheme val="minor"/>
      </rPr>
      <t>로부터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각각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북미</t>
    </r>
    <r>
      <rPr>
        <sz val="10"/>
        <color theme="1"/>
        <rFont val="Arial"/>
        <family val="2"/>
        <scheme val="minor"/>
      </rPr>
      <t xml:space="preserve"> 230</t>
    </r>
    <r>
      <rPr>
        <sz val="10"/>
        <color theme="1"/>
        <rFont val="Arial"/>
        <family val="2"/>
        <charset val="129"/>
        <scheme val="minor"/>
      </rPr>
      <t>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아시아</t>
    </r>
    <r>
      <rPr>
        <sz val="10"/>
        <color theme="1"/>
        <rFont val="Arial"/>
        <family val="2"/>
        <scheme val="minor"/>
      </rPr>
      <t xml:space="preserve"> 50</t>
    </r>
    <r>
      <rPr>
        <sz val="10"/>
        <color theme="1"/>
        <rFont val="Arial"/>
        <family val="2"/>
        <charset val="129"/>
        <scheme val="minor"/>
      </rPr>
      <t>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계약을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체결</t>
    </r>
  </si>
  <si>
    <r>
      <t xml:space="preserve">EV/EUV </t>
    </r>
    <r>
      <rPr>
        <b/>
        <sz val="10"/>
        <color theme="1"/>
        <rFont val="Arial"/>
        <family val="2"/>
        <charset val="129"/>
        <scheme val="minor"/>
      </rPr>
      <t>중심의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판매→</t>
    </r>
    <r>
      <rPr>
        <b/>
        <sz val="10"/>
        <color theme="1"/>
        <rFont val="Arial"/>
        <family val="2"/>
        <scheme val="minor"/>
      </rPr>
      <t xml:space="preserve"> Ultium </t>
    </r>
    <r>
      <rPr>
        <b/>
        <sz val="10"/>
        <color theme="1"/>
        <rFont val="Arial"/>
        <family val="2"/>
        <charset val="129"/>
        <scheme val="minor"/>
      </rPr>
      <t>기반</t>
    </r>
    <r>
      <rPr>
        <b/>
        <sz val="10"/>
        <color theme="1"/>
        <rFont val="Arial"/>
        <family val="2"/>
        <scheme val="minor"/>
      </rPr>
      <t xml:space="preserve"> EV </t>
    </r>
    <r>
      <rPr>
        <b/>
        <sz val="10"/>
        <color theme="1"/>
        <rFont val="Arial"/>
        <family val="2"/>
        <charset val="129"/>
        <scheme val="minor"/>
      </rPr>
      <t>판매로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전환하는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시점</t>
    </r>
  </si>
  <si>
    <r>
      <rPr>
        <b/>
        <sz val="10"/>
        <color theme="1"/>
        <rFont val="Arial"/>
        <family val="2"/>
        <charset val="129"/>
        <scheme val="minor"/>
      </rPr>
      <t>보다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저렴한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전기차를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개발하는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것</t>
    </r>
    <r>
      <rPr>
        <b/>
        <sz val="10"/>
        <color theme="1"/>
        <rFont val="Arial"/>
        <family val="2"/>
        <scheme val="minor"/>
      </rPr>
      <t xml:space="preserve">, </t>
    </r>
    <r>
      <rPr>
        <b/>
        <sz val="10"/>
        <color theme="1"/>
        <rFont val="Arial"/>
        <family val="2"/>
        <charset val="129"/>
        <scheme val="minor"/>
      </rPr>
      <t>제휴를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통해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배터리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기술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확장</t>
    </r>
    <r>
      <rPr>
        <b/>
        <sz val="10"/>
        <color theme="1"/>
        <rFont val="Arial"/>
        <family val="2"/>
        <scheme val="minor"/>
      </rPr>
      <t>-</t>
    </r>
    <r>
      <rPr>
        <b/>
        <sz val="10"/>
        <color theme="1"/>
        <rFont val="Arial"/>
        <family val="2"/>
        <charset val="129"/>
        <scheme val="minor"/>
      </rPr>
      <t>비용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절감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</si>
  <si>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기존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이슈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2"/>
        <charset val="129"/>
        <scheme val="minor"/>
      </rPr>
      <t>수요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둔화</t>
    </r>
    <r>
      <rPr>
        <sz val="10"/>
        <color theme="1"/>
        <rFont val="Arial"/>
        <family val="2"/>
        <scheme val="minor"/>
      </rPr>
      <t xml:space="preserve"> + Ultium EV </t>
    </r>
    <r>
      <rPr>
        <sz val="10"/>
        <color theme="1"/>
        <rFont val="Arial"/>
        <family val="2"/>
        <charset val="129"/>
        <scheme val="minor"/>
      </rPr>
      <t>생산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이슈→</t>
    </r>
    <r>
      <rPr>
        <sz val="10"/>
        <color theme="1"/>
        <rFont val="Arial"/>
        <family val="2"/>
        <scheme val="minor"/>
      </rPr>
      <t xml:space="preserve"> Ultium </t>
    </r>
    <r>
      <rPr>
        <sz val="10"/>
        <color theme="1"/>
        <rFont val="Arial"/>
        <family val="2"/>
        <charset val="129"/>
        <scheme val="minor"/>
      </rPr>
      <t>기반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생산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둔화</t>
    </r>
  </si>
  <si>
    <r>
      <t>- GM</t>
    </r>
    <r>
      <rPr>
        <sz val="10"/>
        <color theme="1"/>
        <rFont val="Arial"/>
        <family val="2"/>
        <charset val="129"/>
        <scheme val="minor"/>
      </rPr>
      <t>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모듈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디자인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팩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무선</t>
    </r>
    <r>
      <rPr>
        <sz val="10"/>
        <color theme="1"/>
        <rFont val="Arial"/>
        <family val="2"/>
        <scheme val="minor"/>
      </rPr>
      <t xml:space="preserve">, BMS </t>
    </r>
    <r>
      <rPr>
        <sz val="10"/>
        <color theme="1"/>
        <rFont val="Arial"/>
        <family val="2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조립까지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처음으로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직접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담당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</si>
  <si>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모듈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조립용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장비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이슈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자동화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장비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공급사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문제</t>
    </r>
    <r>
      <rPr>
        <sz val="10"/>
        <color theme="1"/>
        <rFont val="Arial"/>
        <family val="2"/>
        <scheme val="minor"/>
      </rPr>
      <t>)</t>
    </r>
  </si>
  <si>
    <r>
      <t xml:space="preserve">- GMC </t>
    </r>
    <r>
      <rPr>
        <sz val="10"/>
        <color theme="1"/>
        <rFont val="Arial"/>
        <family val="2"/>
        <charset val="129"/>
        <scheme val="minor"/>
      </rPr>
      <t>시에라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실버라도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픽업트럭</t>
    </r>
    <r>
      <rPr>
        <sz val="10"/>
        <color theme="1"/>
        <rFont val="Arial"/>
        <family val="2"/>
        <scheme val="minor"/>
      </rPr>
      <t>: BEV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PHEV(</t>
    </r>
    <r>
      <rPr>
        <sz val="10"/>
        <color theme="1"/>
        <rFont val="Arial"/>
        <family val="2"/>
        <charset val="129"/>
        <scheme val="minor"/>
      </rPr>
      <t>플러그인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하이브리드</t>
    </r>
    <r>
      <rPr>
        <sz val="10"/>
        <color theme="1"/>
        <rFont val="Arial"/>
        <family val="2"/>
        <scheme val="minor"/>
      </rPr>
      <t>)</t>
    </r>
    <r>
      <rPr>
        <sz val="10"/>
        <color theme="1"/>
        <rFont val="Arial"/>
        <family val="2"/>
        <charset val="129"/>
        <scheme val="minor"/>
      </rPr>
      <t>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변경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</si>
  <si>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실버라도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2"/>
        <charset val="129"/>
        <scheme val="minor"/>
      </rPr>
      <t>순수전기차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판매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계획이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유지되나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개인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소비자에게만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판매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</si>
  <si>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미국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오하이오</t>
    </r>
    <r>
      <rPr>
        <sz val="10"/>
        <color theme="1"/>
        <rFont val="Arial"/>
        <family val="2"/>
        <scheme val="minor"/>
      </rPr>
      <t>(GM JV1</t>
    </r>
    <r>
      <rPr>
        <sz val="10"/>
        <color theme="1"/>
        <rFont val="Arial"/>
        <family val="2"/>
        <charset val="129"/>
        <scheme val="minor"/>
      </rPr>
      <t>공장</t>
    </r>
    <r>
      <rPr>
        <sz val="10"/>
        <color theme="1"/>
        <rFont val="Arial"/>
        <family val="2"/>
        <scheme val="minor"/>
      </rPr>
      <t xml:space="preserve">), </t>
    </r>
    <r>
      <rPr>
        <sz val="10"/>
        <color theme="1"/>
        <rFont val="Arial"/>
        <family val="2"/>
        <charset val="129"/>
        <scheme val="minor"/>
      </rPr>
      <t>테네시</t>
    </r>
    <r>
      <rPr>
        <sz val="10"/>
        <color theme="1"/>
        <rFont val="Arial"/>
        <family val="2"/>
        <scheme val="minor"/>
      </rPr>
      <t>(GM JV2</t>
    </r>
    <r>
      <rPr>
        <sz val="10"/>
        <color theme="1"/>
        <rFont val="Arial"/>
        <family val="2"/>
        <charset val="129"/>
        <scheme val="minor"/>
      </rPr>
      <t>공장</t>
    </r>
    <r>
      <rPr>
        <sz val="10"/>
        <color theme="1"/>
        <rFont val="Arial"/>
        <family val="2"/>
        <scheme val="minor"/>
      </rPr>
      <t xml:space="preserve">), </t>
    </r>
    <r>
      <rPr>
        <sz val="10"/>
        <color theme="1"/>
        <rFont val="Arial"/>
        <family val="2"/>
        <charset val="129"/>
        <scheme val="minor"/>
      </rPr>
      <t>미시간</t>
    </r>
    <r>
      <rPr>
        <sz val="10"/>
        <color theme="1"/>
        <rFont val="Arial"/>
        <family val="2"/>
        <scheme val="minor"/>
      </rPr>
      <t>(GM JV3</t>
    </r>
    <r>
      <rPr>
        <sz val="10"/>
        <color theme="1"/>
        <rFont val="Arial"/>
        <family val="2"/>
        <charset val="129"/>
        <scheme val="minor"/>
      </rPr>
      <t>공장</t>
    </r>
    <r>
      <rPr>
        <sz val="10"/>
        <color theme="1"/>
        <rFont val="Arial"/>
        <family val="2"/>
        <scheme val="minor"/>
      </rPr>
      <t>)</t>
    </r>
  </si>
  <si>
    <r>
      <t xml:space="preserve">   </t>
    </r>
    <r>
      <rPr>
        <sz val="10"/>
        <color theme="1"/>
        <rFont val="Arial"/>
        <family val="2"/>
        <charset val="129"/>
        <scheme val="minor"/>
      </rPr>
      <t>오하이오</t>
    </r>
    <r>
      <rPr>
        <sz val="10"/>
        <color theme="1"/>
        <rFont val="Arial"/>
        <family val="2"/>
        <scheme val="minor"/>
      </rPr>
      <t xml:space="preserve"> 1</t>
    </r>
    <r>
      <rPr>
        <sz val="10"/>
        <color theme="1"/>
        <rFont val="Arial"/>
        <family val="2"/>
        <charset val="129"/>
        <scheme val="minor"/>
      </rPr>
      <t>공장</t>
    </r>
    <r>
      <rPr>
        <sz val="10"/>
        <color theme="1"/>
        <rFont val="Arial"/>
        <family val="2"/>
        <scheme val="minor"/>
      </rPr>
      <t>: CAPA 45GWH, 2022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하반기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양산</t>
    </r>
  </si>
  <si>
    <r>
      <t xml:space="preserve">    </t>
    </r>
    <r>
      <rPr>
        <sz val="10"/>
        <color theme="1"/>
        <rFont val="Arial"/>
        <family val="2"/>
        <charset val="129"/>
        <scheme val="minor"/>
      </rPr>
      <t>테네시</t>
    </r>
    <r>
      <rPr>
        <sz val="10"/>
        <color theme="1"/>
        <rFont val="Arial"/>
        <family val="2"/>
        <scheme val="minor"/>
      </rPr>
      <t xml:space="preserve"> 2</t>
    </r>
    <r>
      <rPr>
        <sz val="10"/>
        <color theme="1"/>
        <rFont val="Arial"/>
        <family val="2"/>
        <charset val="129"/>
        <scheme val="minor"/>
      </rPr>
      <t>공장</t>
    </r>
    <r>
      <rPr>
        <sz val="10"/>
        <color theme="1"/>
        <rFont val="Arial"/>
        <family val="2"/>
        <scheme val="minor"/>
      </rPr>
      <t>: CAPA 50GWH, 24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상반기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양산</t>
    </r>
  </si>
  <si>
    <r>
      <t xml:space="preserve">                    </t>
    </r>
    <r>
      <rPr>
        <sz val="10"/>
        <color theme="1"/>
        <rFont val="Arial"/>
        <family val="2"/>
        <charset val="129"/>
        <scheme val="minor"/>
      </rPr>
      <t>연말까지</t>
    </r>
    <r>
      <rPr>
        <sz val="10"/>
        <color theme="1"/>
        <rFont val="Arial"/>
        <family val="2"/>
        <scheme val="minor"/>
      </rPr>
      <t xml:space="preserve"> CAPA </t>
    </r>
    <r>
      <rPr>
        <sz val="10"/>
        <color theme="1"/>
        <rFont val="Arial"/>
        <family val="2"/>
        <charset val="129"/>
        <scheme val="minor"/>
      </rPr>
      <t>기준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가동→</t>
    </r>
    <r>
      <rPr>
        <sz val="10"/>
        <color theme="1"/>
        <rFont val="Arial"/>
        <family val="2"/>
        <scheme val="minor"/>
      </rPr>
      <t xml:space="preserve"> 2Q24: </t>
    </r>
    <r>
      <rPr>
        <sz val="10"/>
        <color theme="1"/>
        <rFont val="Arial"/>
        <family val="2"/>
        <charset val="129"/>
        <scheme val="minor"/>
      </rPr>
      <t>고정비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제외</t>
    </r>
    <r>
      <rPr>
        <sz val="10"/>
        <color theme="1"/>
        <rFont val="Arial"/>
        <family val="2"/>
        <scheme val="minor"/>
      </rPr>
      <t xml:space="preserve"> EV </t>
    </r>
    <r>
      <rPr>
        <sz val="10"/>
        <color theme="1"/>
        <rFont val="Arial"/>
        <family val="2"/>
        <charset val="129"/>
        <scheme val="minor"/>
      </rPr>
      <t>수익이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흑자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전환하고</t>
    </r>
    <r>
      <rPr>
        <sz val="10"/>
        <color theme="1"/>
        <rFont val="Arial"/>
        <family val="2"/>
        <scheme val="minor"/>
      </rPr>
      <t>, 25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EV </t>
    </r>
    <r>
      <rPr>
        <sz val="10"/>
        <color theme="1"/>
        <rFont val="Arial"/>
        <family val="2"/>
        <charset val="129"/>
        <scheme val="minor"/>
      </rPr>
      <t>수익성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자릿수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중반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전망</t>
    </r>
  </si>
  <si>
    <r>
      <t xml:space="preserve">   </t>
    </r>
    <r>
      <rPr>
        <sz val="10"/>
        <color theme="1"/>
        <rFont val="Arial"/>
        <family val="2"/>
        <charset val="129"/>
        <scheme val="minor"/>
      </rPr>
      <t>미시간</t>
    </r>
    <r>
      <rPr>
        <sz val="10"/>
        <color theme="1"/>
        <rFont val="Arial"/>
        <family val="2"/>
        <scheme val="minor"/>
      </rPr>
      <t xml:space="preserve"> 3</t>
    </r>
    <r>
      <rPr>
        <sz val="10"/>
        <color theme="1"/>
        <rFont val="Arial"/>
        <family val="2"/>
        <charset val="129"/>
        <scheme val="minor"/>
      </rPr>
      <t>공장</t>
    </r>
    <r>
      <rPr>
        <sz val="10"/>
        <color theme="1"/>
        <rFont val="Arial"/>
        <family val="2"/>
        <scheme val="minor"/>
      </rPr>
      <t>: CAPA 50GWH, 25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상반기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양산</t>
    </r>
  </si>
  <si>
    <r>
      <t xml:space="preserve">   (1Q24) </t>
    </r>
    <r>
      <rPr>
        <sz val="10"/>
        <color theme="1"/>
        <rFont val="Arial"/>
        <family val="2"/>
        <charset val="129"/>
        <scheme val="minor"/>
      </rPr>
      <t>양산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개선에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따른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모듈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생산량</t>
    </r>
    <r>
      <rPr>
        <sz val="10"/>
        <color theme="1"/>
        <rFont val="Arial"/>
        <family val="2"/>
        <scheme val="minor"/>
      </rPr>
      <t xml:space="preserve"> +300% </t>
    </r>
    <r>
      <rPr>
        <sz val="10"/>
        <color theme="1"/>
        <rFont val="Arial"/>
        <family val="2"/>
        <charset val="129"/>
        <scheme val="minor"/>
      </rPr>
      <t>증가</t>
    </r>
  </si>
  <si>
    <r>
      <t xml:space="preserve">    EV </t>
    </r>
    <r>
      <rPr>
        <sz val="10"/>
        <color theme="1"/>
        <rFont val="Arial"/>
        <family val="2"/>
        <charset val="129"/>
        <scheme val="minor"/>
      </rPr>
      <t>생산</t>
    </r>
    <r>
      <rPr>
        <sz val="10"/>
        <color theme="1"/>
        <rFont val="Arial"/>
        <family val="2"/>
        <scheme val="minor"/>
      </rPr>
      <t xml:space="preserve"> Capa: 2Q </t>
    </r>
    <r>
      <rPr>
        <sz val="10"/>
        <color theme="1"/>
        <rFont val="Arial"/>
        <family val="2"/>
        <charset val="129"/>
        <scheme val="minor"/>
      </rPr>
      <t>기준</t>
    </r>
    <r>
      <rPr>
        <sz val="10"/>
        <color theme="1"/>
        <rFont val="Arial"/>
        <family val="2"/>
        <scheme val="minor"/>
      </rPr>
      <t xml:space="preserve"> 2</t>
    </r>
    <r>
      <rPr>
        <sz val="10"/>
        <color theme="1"/>
        <rFont val="Arial"/>
        <family val="2"/>
        <charset val="129"/>
        <scheme val="minor"/>
      </rPr>
      <t>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증가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전망</t>
    </r>
  </si>
  <si>
    <r>
      <t xml:space="preserve">    Ultium </t>
    </r>
    <r>
      <rPr>
        <sz val="10"/>
        <color theme="1"/>
        <rFont val="Arial"/>
        <family val="2"/>
        <charset val="129"/>
        <scheme val="minor"/>
      </rPr>
      <t>플랫폼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라인</t>
    </r>
    <r>
      <rPr>
        <sz val="10"/>
        <color theme="1"/>
        <rFont val="Arial"/>
        <family val="2"/>
        <scheme val="minor"/>
      </rPr>
      <t>: Honda Prologue EV, Acura ZDX EV(</t>
    </r>
    <r>
      <rPr>
        <sz val="10"/>
        <color theme="1"/>
        <rFont val="Arial"/>
        <family val="2"/>
        <charset val="129"/>
        <scheme val="minor"/>
      </rPr>
      <t>각각</t>
    </r>
    <r>
      <rPr>
        <sz val="10"/>
        <color theme="1"/>
        <rFont val="Arial"/>
        <family val="2"/>
        <scheme val="minor"/>
      </rPr>
      <t>GM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Chevrolet Blazer EV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아키텍처</t>
    </r>
    <r>
      <rPr>
        <sz val="10"/>
        <color theme="1"/>
        <rFont val="Arial"/>
        <family val="2"/>
        <scheme val="minor"/>
      </rPr>
      <t>, Cadillac Lyriq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플랫폼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공유</t>
    </r>
    <r>
      <rPr>
        <sz val="10"/>
        <color theme="1"/>
        <rFont val="Arial"/>
        <family val="2"/>
        <scheme val="minor"/>
      </rPr>
      <t>)</t>
    </r>
  </si>
  <si>
    <r>
      <t xml:space="preserve">    GM-Honda JV: 2017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“FCSM(</t>
    </r>
    <r>
      <rPr>
        <sz val="10"/>
        <color theme="1"/>
        <rFont val="Arial"/>
        <family val="2"/>
        <charset val="129"/>
        <scheme val="minor"/>
      </rPr>
      <t>미시건</t>
    </r>
    <r>
      <rPr>
        <sz val="10"/>
        <color theme="1"/>
        <rFont val="Arial"/>
        <family val="2"/>
        <scheme val="minor"/>
      </rPr>
      <t xml:space="preserve">)” </t>
    </r>
    <r>
      <rPr>
        <sz val="10"/>
        <color theme="1"/>
        <rFont val="Arial"/>
        <family val="2"/>
        <charset val="129"/>
        <scheme val="minor"/>
      </rPr>
      <t>합작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법인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설립→</t>
    </r>
    <r>
      <rPr>
        <sz val="10"/>
        <color theme="1"/>
        <rFont val="Arial"/>
        <family val="2"/>
        <scheme val="minor"/>
      </rPr>
      <t xml:space="preserve"> 27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저가형</t>
    </r>
    <r>
      <rPr>
        <sz val="10"/>
        <color theme="1"/>
        <rFont val="Arial"/>
        <family val="2"/>
        <scheme val="minor"/>
      </rPr>
      <t xml:space="preserve"> BEV </t>
    </r>
    <r>
      <rPr>
        <sz val="10"/>
        <color theme="1"/>
        <rFont val="Arial"/>
        <family val="2"/>
        <charset val="129"/>
        <scheme val="minor"/>
      </rPr>
      <t>제조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계획</t>
    </r>
  </si>
  <si>
    <r>
      <t xml:space="preserve">    24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공동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저가형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프로젝트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종료</t>
    </r>
  </si>
  <si>
    <r>
      <t>- (24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하반기</t>
    </r>
    <r>
      <rPr>
        <sz val="10"/>
        <color theme="1"/>
        <rFont val="Arial"/>
        <family val="2"/>
        <scheme val="minor"/>
      </rPr>
      <t xml:space="preserve">) </t>
    </r>
    <r>
      <rPr>
        <sz val="10"/>
        <color theme="1"/>
        <rFont val="Arial"/>
        <family val="2"/>
        <charset val="129"/>
        <scheme val="minor"/>
      </rPr>
      <t>쉐보레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이쿼녹스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출시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기존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경쟁력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2"/>
        <charset val="129"/>
        <scheme val="minor"/>
      </rPr>
      <t>출시가</t>
    </r>
    <r>
      <rPr>
        <sz val="10"/>
        <color theme="1"/>
        <rFont val="Arial"/>
        <family val="2"/>
        <scheme val="minor"/>
      </rPr>
      <t xml:space="preserve"> 43,295</t>
    </r>
    <r>
      <rPr>
        <sz val="10"/>
        <color theme="1"/>
        <rFont val="Arial"/>
        <family val="2"/>
        <charset val="129"/>
        <scheme val="minor"/>
      </rPr>
      <t>달러→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보조금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포함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</t>
    </r>
    <r>
      <rPr>
        <sz val="10"/>
        <color theme="1"/>
        <rFont val="Arial"/>
        <family val="2"/>
        <scheme val="minor"/>
      </rPr>
      <t xml:space="preserve"> 2</t>
    </r>
    <r>
      <rPr>
        <sz val="10"/>
        <color theme="1"/>
        <rFont val="Arial"/>
        <family val="2"/>
        <charset val="129"/>
        <scheme val="minor"/>
      </rPr>
      <t>만</t>
    </r>
    <r>
      <rPr>
        <sz val="10"/>
        <color theme="1"/>
        <rFont val="Arial"/>
        <family val="2"/>
        <scheme val="minor"/>
      </rPr>
      <t xml:space="preserve"> 7,500</t>
    </r>
    <r>
      <rPr>
        <sz val="10"/>
        <color theme="1"/>
        <rFont val="Arial"/>
        <family val="2"/>
        <charset val="129"/>
        <scheme val="minor"/>
      </rPr>
      <t>달러</t>
    </r>
    <r>
      <rPr>
        <sz val="10"/>
        <color theme="1"/>
        <rFont val="Arial"/>
        <family val="2"/>
        <scheme val="minor"/>
      </rPr>
      <t>)</t>
    </r>
  </si>
  <si>
    <r>
      <t xml:space="preserve">- Chevrolet Equinox EV, Blazer EV, Silverado EV </t>
    </r>
    <r>
      <rPr>
        <sz val="10"/>
        <color theme="1"/>
        <rFont val="Arial"/>
        <family val="2"/>
        <charset val="129"/>
        <scheme val="minor"/>
      </rPr>
      <t>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럭셔리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대상</t>
    </r>
    <r>
      <rPr>
        <sz val="10"/>
        <color theme="1"/>
        <rFont val="Arial"/>
        <family val="2"/>
        <scheme val="minor"/>
      </rPr>
      <t xml:space="preserve"> Cadillac Optiq EV, Escalade EV </t>
    </r>
    <r>
      <rPr>
        <sz val="10"/>
        <color theme="1"/>
        <rFont val="Arial"/>
        <family val="2"/>
        <charset val="129"/>
        <scheme val="minor"/>
      </rPr>
      <t>출시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예정</t>
    </r>
  </si>
  <si>
    <r>
      <t>(25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연말</t>
    </r>
    <r>
      <rPr>
        <sz val="10"/>
        <color theme="1"/>
        <rFont val="Arial"/>
        <family val="2"/>
        <scheme val="minor"/>
      </rPr>
      <t xml:space="preserve">) </t>
    </r>
    <r>
      <rPr>
        <sz val="10"/>
        <color theme="1"/>
        <rFont val="Arial"/>
        <family val="2"/>
        <charset val="129"/>
        <scheme val="minor"/>
      </rPr>
      <t>단종</t>
    </r>
    <r>
      <rPr>
        <sz val="10"/>
        <color theme="1"/>
        <rFont val="Arial"/>
        <family val="2"/>
        <scheme val="minor"/>
      </rPr>
      <t xml:space="preserve"> Bolt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Bolt EV </t>
    </r>
    <r>
      <rPr>
        <sz val="10"/>
        <color theme="1"/>
        <rFont val="Arial"/>
        <family val="2"/>
        <charset val="129"/>
        <scheme val="minor"/>
      </rPr>
      <t>출시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예정</t>
    </r>
  </si>
  <si>
    <r>
      <t>Honda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Prologue EV, Acura ZDX EV </t>
    </r>
    <r>
      <rPr>
        <sz val="10"/>
        <color theme="1"/>
        <rFont val="Arial"/>
        <family val="2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Stellantis </t>
    </r>
    <r>
      <rPr>
        <sz val="10"/>
        <color theme="1"/>
        <rFont val="Arial"/>
        <family val="2"/>
        <charset val="129"/>
        <scheme val="minor"/>
      </rPr>
      <t>신차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출시도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예정</t>
    </r>
  </si>
  <si>
    <r>
      <t xml:space="preserve">1Q24 EV </t>
    </r>
    <r>
      <rPr>
        <sz val="10"/>
        <color theme="1"/>
        <rFont val="Arial"/>
        <family val="2"/>
        <charset val="129"/>
        <scheme val="minor"/>
      </rPr>
      <t>인도량</t>
    </r>
    <r>
      <rPr>
        <sz val="10"/>
        <color theme="1"/>
        <rFont val="Arial"/>
        <family val="2"/>
        <scheme val="minor"/>
      </rPr>
      <t xml:space="preserve">: +21% YoY </t>
    </r>
    <r>
      <rPr>
        <sz val="10"/>
        <color theme="1"/>
        <rFont val="Arial"/>
        <family val="2"/>
        <charset val="129"/>
        <scheme val="minor"/>
      </rPr>
      <t>증가</t>
    </r>
  </si>
  <si>
    <r>
      <t xml:space="preserve">1Q24 </t>
    </r>
    <r>
      <rPr>
        <sz val="10"/>
        <color theme="1"/>
        <rFont val="Arial"/>
        <family val="2"/>
        <charset val="129"/>
        <scheme val="minor"/>
      </rPr>
      <t>미국</t>
    </r>
    <r>
      <rPr>
        <sz val="10"/>
        <color theme="1"/>
        <rFont val="Arial"/>
        <family val="2"/>
        <scheme val="minor"/>
      </rPr>
      <t xml:space="preserve"> EV </t>
    </r>
    <r>
      <rPr>
        <sz val="10"/>
        <color theme="1"/>
        <rFont val="Arial"/>
        <family val="2"/>
        <charset val="129"/>
        <scheme val="minor"/>
      </rPr>
      <t>판매량</t>
    </r>
    <r>
      <rPr>
        <sz val="10"/>
        <color theme="1"/>
        <rFont val="Arial"/>
        <family val="2"/>
        <scheme val="minor"/>
      </rPr>
      <t>: 16,425</t>
    </r>
    <r>
      <rPr>
        <sz val="10"/>
        <color theme="1"/>
        <rFont val="Arial"/>
        <family val="2"/>
        <charset val="129"/>
        <scheme val="minor"/>
      </rPr>
      <t>대</t>
    </r>
    <r>
      <rPr>
        <sz val="10"/>
        <color theme="1"/>
        <rFont val="Arial"/>
        <family val="2"/>
        <scheme val="minor"/>
      </rPr>
      <t>(-16%QoQ, -21%YoY)</t>
    </r>
  </si>
  <si>
    <r>
      <t xml:space="preserve">Bolt EV/EUV </t>
    </r>
    <r>
      <rPr>
        <sz val="10"/>
        <color theme="1"/>
        <rFont val="Arial"/>
        <family val="2"/>
        <charset val="129"/>
        <scheme val="minor"/>
      </rPr>
      <t>단종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영향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기존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판매량의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약</t>
    </r>
    <r>
      <rPr>
        <sz val="10"/>
        <color theme="1"/>
        <rFont val="Arial"/>
        <family val="2"/>
        <scheme val="minor"/>
      </rPr>
      <t xml:space="preserve"> 82%)</t>
    </r>
  </si>
  <si>
    <r>
      <t xml:space="preserve">1Q24 Ultium </t>
    </r>
    <r>
      <rPr>
        <sz val="10"/>
        <color theme="1"/>
        <rFont val="Arial"/>
        <family val="2"/>
        <charset val="129"/>
        <scheme val="minor"/>
      </rPr>
      <t>플랫폼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탑재</t>
    </r>
    <r>
      <rPr>
        <sz val="10"/>
        <color theme="1"/>
        <rFont val="Arial"/>
        <family val="2"/>
        <scheme val="minor"/>
      </rPr>
      <t xml:space="preserve">: +36%QoQ, +868%YoY) Cadillac Lyriq </t>
    </r>
    <r>
      <rPr>
        <sz val="10"/>
        <color theme="1"/>
        <rFont val="Arial"/>
        <family val="2"/>
        <charset val="129"/>
        <scheme val="minor"/>
      </rPr>
      <t>중심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증가</t>
    </r>
    <r>
      <rPr>
        <sz val="10"/>
        <color theme="1"/>
        <rFont val="Arial"/>
        <family val="2"/>
        <scheme val="minor"/>
      </rPr>
      <t xml:space="preserve">(1Q24 Ultium </t>
    </r>
    <r>
      <rPr>
        <sz val="10"/>
        <color theme="1"/>
        <rFont val="Arial"/>
        <family val="2"/>
        <charset val="129"/>
        <scheme val="minor"/>
      </rPr>
      <t>탑재</t>
    </r>
    <r>
      <rPr>
        <sz val="10"/>
        <color theme="1"/>
        <rFont val="Arial"/>
        <family val="2"/>
        <scheme val="minor"/>
      </rPr>
      <t xml:space="preserve"> EV +36%QoQ, +868%YoY)</t>
    </r>
  </si>
  <si>
    <r>
      <t xml:space="preserve">2024Y: </t>
    </r>
    <r>
      <rPr>
        <sz val="10"/>
        <color theme="1"/>
        <rFont val="Arial"/>
        <family val="2"/>
        <charset val="129"/>
        <scheme val="minor"/>
      </rPr>
      <t>연간</t>
    </r>
    <r>
      <rPr>
        <sz val="10"/>
        <color theme="1"/>
        <rFont val="Arial"/>
        <family val="2"/>
        <scheme val="minor"/>
      </rPr>
      <t xml:space="preserve"> EV </t>
    </r>
    <r>
      <rPr>
        <sz val="10"/>
        <color theme="1"/>
        <rFont val="Arial"/>
        <family val="2"/>
        <charset val="129"/>
        <scheme val="minor"/>
      </rPr>
      <t>판매량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목표치</t>
    </r>
    <r>
      <rPr>
        <sz val="10"/>
        <color theme="1"/>
        <rFont val="Arial"/>
        <family val="2"/>
        <scheme val="minor"/>
      </rPr>
      <t xml:space="preserve"> 20~30</t>
    </r>
    <r>
      <rPr>
        <sz val="10"/>
        <color theme="1"/>
        <rFont val="Arial"/>
        <family val="2"/>
        <charset val="129"/>
        <scheme val="minor"/>
      </rPr>
      <t>만대</t>
    </r>
  </si>
  <si>
    <r>
      <t xml:space="preserve">EV </t>
    </r>
    <r>
      <rPr>
        <sz val="10"/>
        <color theme="1"/>
        <rFont val="Arial"/>
        <family val="2"/>
        <charset val="129"/>
        <scheme val="minor"/>
      </rPr>
      <t>판매량</t>
    </r>
    <r>
      <rPr>
        <sz val="10"/>
        <color theme="1"/>
        <rFont val="Arial"/>
        <family val="2"/>
        <scheme val="minor"/>
      </rPr>
      <t xml:space="preserve"> 20</t>
    </r>
    <r>
      <rPr>
        <sz val="10"/>
        <color theme="1"/>
        <rFont val="Arial"/>
        <family val="2"/>
        <charset val="129"/>
        <scheme val="minor"/>
      </rPr>
      <t>만대</t>
    </r>
    <r>
      <rPr>
        <sz val="10"/>
        <color theme="1"/>
        <rFont val="Arial"/>
        <family val="2"/>
        <scheme val="minor"/>
      </rPr>
      <t>=</t>
    </r>
    <r>
      <rPr>
        <sz val="10"/>
        <color theme="1"/>
        <rFont val="Arial"/>
        <family val="2"/>
        <charset val="129"/>
        <scheme val="minor"/>
      </rPr>
      <t>공헌이익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손익분기점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하반기에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달성가능한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수준</t>
    </r>
    <r>
      <rPr>
        <sz val="10"/>
        <color theme="1"/>
        <rFont val="Arial"/>
        <family val="2"/>
        <scheme val="minor"/>
      </rPr>
      <t>)</t>
    </r>
  </si>
  <si>
    <r>
      <t xml:space="preserve">2025E: </t>
    </r>
    <r>
      <rPr>
        <sz val="10"/>
        <color theme="1"/>
        <rFont val="Arial"/>
        <family val="2"/>
        <charset val="129"/>
        <scheme val="minor"/>
      </rPr>
      <t>수익성</t>
    </r>
    <r>
      <rPr>
        <sz val="10"/>
        <color theme="1"/>
        <rFont val="Arial"/>
        <family val="2"/>
        <scheme val="minor"/>
      </rPr>
      <t xml:space="preserve"> Mid-single </t>
    </r>
    <r>
      <rPr>
        <sz val="10"/>
        <color theme="1"/>
        <rFont val="Arial"/>
        <family val="2"/>
        <charset val="129"/>
        <scheme val="minor"/>
      </rPr>
      <t>이상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목표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유지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리튬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원재료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하락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공정효율성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증대</t>
    </r>
    <r>
      <rPr>
        <sz val="10"/>
        <color theme="1"/>
        <rFont val="Arial"/>
        <family val="2"/>
        <scheme val="minor"/>
      </rPr>
      <t>)</t>
    </r>
  </si>
  <si>
    <r>
      <rPr>
        <sz val="10"/>
        <color theme="1"/>
        <rFont val="Arial"/>
        <family val="2"/>
        <charset val="129"/>
        <scheme val="minor"/>
      </rPr>
      <t>견적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중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고객</t>
    </r>
    <r>
      <rPr>
        <sz val="10"/>
        <color theme="1"/>
        <rFont val="Arial"/>
        <family val="2"/>
        <scheme val="minor"/>
      </rPr>
      <t xml:space="preserve"> - 10</t>
    </r>
    <r>
      <rPr>
        <sz val="10"/>
        <color theme="1"/>
        <rFont val="Arial"/>
        <family val="2"/>
        <charset val="129"/>
        <scheme val="minor"/>
      </rPr>
      <t>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이상의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추가</t>
    </r>
    <r>
      <rPr>
        <sz val="10"/>
        <color theme="1"/>
        <rFont val="Arial"/>
        <family val="2"/>
        <scheme val="minor"/>
      </rPr>
      <t xml:space="preserve"> OEM </t>
    </r>
    <r>
      <rPr>
        <sz val="10"/>
        <color theme="1"/>
        <rFont val="Arial"/>
        <family val="2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기존</t>
    </r>
    <r>
      <rPr>
        <sz val="10"/>
        <color theme="1"/>
        <rFont val="Arial"/>
        <family val="2"/>
        <scheme val="minor"/>
      </rPr>
      <t xml:space="preserve"> OEM </t>
    </r>
    <r>
      <rPr>
        <sz val="10"/>
        <color theme="1"/>
        <rFont val="Arial"/>
        <family val="2"/>
        <charset val="129"/>
        <scheme val="minor"/>
      </rPr>
      <t>고객</t>
    </r>
  </si>
  <si>
    <r>
      <t xml:space="preserve">2) </t>
    </r>
    <r>
      <rPr>
        <b/>
        <sz val="10"/>
        <color rgb="FF000000"/>
        <rFont val="Arial"/>
        <family val="2"/>
        <charset val="129"/>
        <scheme val="minor"/>
      </rPr>
      <t>에너지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단열재향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전망</t>
    </r>
  </si>
  <si>
    <r>
      <rPr>
        <b/>
        <sz val="10"/>
        <color rgb="FF000000"/>
        <rFont val="Arial"/>
        <family val="2"/>
        <charset val="129"/>
        <scheme val="minor"/>
      </rPr>
      <t>기존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에너지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산업용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단열재를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제조하던</t>
    </r>
    <r>
      <rPr>
        <b/>
        <sz val="10"/>
        <color rgb="FF000000"/>
        <rFont val="Arial"/>
        <family val="2"/>
        <scheme val="minor"/>
      </rPr>
      <t xml:space="preserve"> 1</t>
    </r>
    <r>
      <rPr>
        <b/>
        <sz val="10"/>
        <color rgb="FF000000"/>
        <rFont val="Arial"/>
        <family val="2"/>
        <charset val="129"/>
        <scheme val="minor"/>
      </rPr>
      <t>공장을</t>
    </r>
    <r>
      <rPr>
        <b/>
        <sz val="10"/>
        <color rgb="FF000000"/>
        <rFont val="Arial"/>
        <family val="2"/>
        <scheme val="minor"/>
      </rPr>
      <t xml:space="preserve"> EV</t>
    </r>
    <r>
      <rPr>
        <b/>
        <sz val="10"/>
        <color rgb="FF000000"/>
        <rFont val="Arial"/>
        <family val="2"/>
        <charset val="129"/>
        <scheme val="minor"/>
      </rPr>
      <t>용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단열재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사업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지원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용도로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전환</t>
    </r>
  </si>
  <si>
    <r>
      <rPr>
        <sz val="10"/>
        <color rgb="FF000000"/>
        <rFont val="Arial"/>
        <family val="2"/>
        <charset val="129"/>
        <scheme val="minor"/>
      </rPr>
      <t>따라서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산업용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단열재를</t>
    </r>
    <r>
      <rPr>
        <sz val="10"/>
        <color rgb="FF000000"/>
        <rFont val="Arial"/>
        <family val="2"/>
        <scheme val="minor"/>
      </rPr>
      <t xml:space="preserve"> EMF(</t>
    </r>
    <r>
      <rPr>
        <sz val="10"/>
        <color rgb="FF000000"/>
        <rFont val="Arial"/>
        <family val="2"/>
        <charset val="129"/>
        <scheme val="minor"/>
      </rPr>
      <t>외부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제조시설</t>
    </r>
    <r>
      <rPr>
        <sz val="10"/>
        <color rgb="FF000000"/>
        <rFont val="Arial"/>
        <family val="2"/>
        <scheme val="minor"/>
      </rPr>
      <t>)</t>
    </r>
    <r>
      <rPr>
        <sz val="10"/>
        <color rgb="FF000000"/>
        <rFont val="Arial"/>
        <family val="2"/>
        <charset val="129"/>
        <scheme val="minor"/>
      </rPr>
      <t>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만들어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판매</t>
    </r>
  </si>
  <si>
    <r>
      <rPr>
        <sz val="10"/>
        <color rgb="FF000000"/>
        <rFont val="Arial"/>
        <family val="2"/>
        <charset val="129"/>
        <scheme val="minor"/>
      </rPr>
      <t>→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동사에서는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외부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추가공급으로</t>
    </r>
    <r>
      <rPr>
        <sz val="10"/>
        <color rgb="FF000000"/>
        <rFont val="Arial"/>
        <family val="2"/>
        <scheme val="minor"/>
      </rPr>
      <t xml:space="preserve"> 24</t>
    </r>
    <r>
      <rPr>
        <sz val="10"/>
        <color rgb="FF000000"/>
        <rFont val="Arial"/>
        <family val="2"/>
        <charset val="129"/>
        <scheme val="minor"/>
      </rPr>
      <t>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사업향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매출을</t>
    </r>
    <r>
      <rPr>
        <sz val="10"/>
        <color rgb="FF000000"/>
        <rFont val="Arial"/>
        <family val="2"/>
        <scheme val="minor"/>
      </rPr>
      <t xml:space="preserve"> $150M </t>
    </r>
    <r>
      <rPr>
        <sz val="10"/>
        <color rgb="FF000000"/>
        <rFont val="Arial"/>
        <family val="2"/>
        <charset val="129"/>
        <scheme val="minor"/>
      </rPr>
      <t>전망</t>
    </r>
  </si>
  <si>
    <r>
      <t>1. Plant 1</t>
    </r>
    <r>
      <rPr>
        <sz val="10"/>
        <color rgb="FF000000"/>
        <rFont val="Arial"/>
        <family val="2"/>
        <charset val="129"/>
        <scheme val="minor"/>
      </rPr>
      <t>에서</t>
    </r>
    <r>
      <rPr>
        <sz val="10"/>
        <color rgb="FF000000"/>
        <rFont val="Arial"/>
        <family val="2"/>
        <scheme val="minor"/>
      </rPr>
      <t xml:space="preserve"> PyroThin Thermal Barrier</t>
    </r>
    <r>
      <rPr>
        <sz val="10"/>
        <color rgb="FF000000"/>
        <rFont val="Arial"/>
        <family val="2"/>
        <charset val="129"/>
        <scheme val="minor"/>
      </rPr>
      <t>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전환되지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않은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남은</t>
    </r>
    <r>
      <rPr>
        <sz val="10"/>
        <color rgb="FF000000"/>
        <rFont val="Arial"/>
        <family val="2"/>
        <scheme val="minor"/>
      </rPr>
      <t xml:space="preserve"> capacity</t>
    </r>
  </si>
  <si>
    <r>
      <t xml:space="preserve">2. </t>
    </r>
    <r>
      <rPr>
        <sz val="10"/>
        <color rgb="FF000000"/>
        <rFont val="Arial"/>
        <family val="2"/>
        <charset val="129"/>
        <scheme val="minor"/>
      </rPr>
      <t>해저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프로젝트향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매출</t>
    </r>
  </si>
  <si>
    <r>
      <t xml:space="preserve">3. </t>
    </r>
    <r>
      <rPr>
        <sz val="10"/>
        <color rgb="FF000000"/>
        <rFont val="Arial"/>
        <family val="2"/>
        <charset val="129"/>
        <scheme val="minor"/>
      </rPr>
      <t>외부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제조시설에서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추가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공급량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확대</t>
    </r>
  </si>
  <si>
    <r>
      <t>30</t>
    </r>
    <r>
      <rPr>
        <sz val="10"/>
        <color theme="1"/>
        <rFont val="Arial"/>
        <family val="2"/>
        <charset val="129"/>
        <scheme val="minor"/>
      </rPr>
      <t>억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이상의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글로벌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인프라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시장</t>
    </r>
    <r>
      <rPr>
        <sz val="10"/>
        <color theme="1"/>
        <rFont val="Arial"/>
        <family val="2"/>
        <scheme val="minor"/>
      </rPr>
      <t xml:space="preserve"> - Aspen</t>
    </r>
    <r>
      <rPr>
        <sz val="10"/>
        <color theme="1"/>
        <rFont val="Arial"/>
        <family val="2"/>
        <charset val="129"/>
        <scheme val="minor"/>
      </rPr>
      <t>은</t>
    </r>
    <r>
      <rPr>
        <sz val="10"/>
        <color theme="1"/>
        <rFont val="Arial"/>
        <family val="2"/>
        <scheme val="minor"/>
      </rPr>
      <t xml:space="preserve"> 10</t>
    </r>
    <r>
      <rPr>
        <sz val="10"/>
        <color theme="1"/>
        <rFont val="Arial"/>
        <family val="2"/>
        <charset val="129"/>
        <scheme val="minor"/>
      </rPr>
      <t>억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이상의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설치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기반을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보유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압도적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점유율</t>
    </r>
    <r>
      <rPr>
        <sz val="10"/>
        <color theme="1"/>
        <rFont val="Arial"/>
        <family val="2"/>
        <scheme val="minor"/>
      </rPr>
      <t>)</t>
    </r>
  </si>
  <si>
    <r>
      <t>2008</t>
    </r>
    <r>
      <rPr>
        <sz val="10"/>
        <color theme="1"/>
        <rFont val="Arial"/>
        <family val="2"/>
        <charset val="129"/>
        <scheme val="minor"/>
      </rPr>
      <t>년부터</t>
    </r>
    <r>
      <rPr>
        <sz val="10"/>
        <color theme="1"/>
        <rFont val="Arial"/>
        <family val="2"/>
        <scheme val="minor"/>
      </rPr>
      <t xml:space="preserve"> 2019</t>
    </r>
    <r>
      <rPr>
        <sz val="10"/>
        <color theme="1"/>
        <rFont val="Arial"/>
        <family val="2"/>
        <charset val="129"/>
        <scheme val="minor"/>
      </rPr>
      <t>년까지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연평균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성장률</t>
    </r>
    <r>
      <rPr>
        <sz val="10"/>
        <color theme="1"/>
        <rFont val="Arial"/>
        <family val="2"/>
        <scheme val="minor"/>
      </rPr>
      <t xml:space="preserve">(CAGR) 20% </t>
    </r>
    <r>
      <rPr>
        <sz val="10"/>
        <color theme="1"/>
        <rFont val="Arial"/>
        <family val="2"/>
        <charset val="129"/>
        <scheme val="minor"/>
      </rPr>
      <t>이상</t>
    </r>
  </si>
  <si>
    <r>
      <rPr>
        <b/>
        <sz val="10"/>
        <color theme="1"/>
        <rFont val="Arial"/>
        <family val="2"/>
        <charset val="129"/>
        <scheme val="minor"/>
      </rPr>
      <t>쇼티지</t>
    </r>
    <r>
      <rPr>
        <b/>
        <sz val="10"/>
        <color theme="1"/>
        <rFont val="Arial"/>
        <family val="2"/>
        <scheme val="minor"/>
      </rPr>
      <t>?</t>
    </r>
  </si>
  <si>
    <r>
      <t>23</t>
    </r>
    <r>
      <rPr>
        <sz val="10"/>
        <color theme="1"/>
        <rFont val="Arial"/>
        <family val="2"/>
        <charset val="129"/>
        <scheme val="minor"/>
      </rPr>
      <t>년에는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동사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캐파보다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주문이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많이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쌓였음</t>
    </r>
  </si>
  <si>
    <r>
      <t>_x0008_</t>
    </r>
    <r>
      <rPr>
        <sz val="10"/>
        <color theme="1"/>
        <rFont val="Arial"/>
        <family val="2"/>
        <charset val="129"/>
        <scheme val="minor"/>
      </rPr>
      <t>또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글로벌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늘어나는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중</t>
    </r>
    <r>
      <rPr>
        <sz val="10"/>
        <color theme="1"/>
        <rFont val="Arial"/>
        <family val="2"/>
        <scheme val="minor"/>
      </rPr>
      <t xml:space="preserve"> + </t>
    </r>
    <r>
      <rPr>
        <sz val="10"/>
        <color theme="1"/>
        <rFont val="Arial"/>
        <family val="2"/>
        <charset val="129"/>
        <scheme val="minor"/>
      </rPr>
      <t>특히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중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미국의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비중이</t>
    </r>
    <r>
      <rPr>
        <sz val="10"/>
        <color theme="1"/>
        <rFont val="Arial"/>
        <family val="2"/>
        <scheme val="minor"/>
      </rPr>
      <t xml:space="preserve"> 48%</t>
    </r>
    <r>
      <rPr>
        <sz val="10"/>
        <color theme="1"/>
        <rFont val="Arial"/>
        <family val="2"/>
        <charset val="129"/>
        <scheme val="minor"/>
      </rPr>
      <t>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압도적</t>
    </r>
  </si>
  <si>
    <r>
      <t xml:space="preserve">&gt; </t>
    </r>
    <r>
      <rPr>
        <sz val="10"/>
        <color theme="1"/>
        <rFont val="Arial"/>
        <family val="2"/>
        <charset val="129"/>
        <scheme val="minor"/>
      </rPr>
      <t>미국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비지니스인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동사에게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수혜가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않을까</t>
    </r>
    <r>
      <rPr>
        <sz val="10"/>
        <color theme="1"/>
        <rFont val="Arial"/>
        <family val="2"/>
        <scheme val="minor"/>
      </rPr>
      <t>..?</t>
    </r>
  </si>
  <si>
    <r>
      <rPr>
        <sz val="10"/>
        <color theme="1"/>
        <rFont val="Arial"/>
        <family val="2"/>
        <charset val="129"/>
        <scheme val="minor"/>
      </rPr>
      <t>글로벌</t>
    </r>
    <r>
      <rPr>
        <sz val="10"/>
        <color theme="1"/>
        <rFont val="Arial"/>
        <family val="2"/>
        <scheme val="minor"/>
      </rPr>
      <t xml:space="preserve"> 2022</t>
    </r>
    <r>
      <rPr>
        <sz val="10"/>
        <color theme="1"/>
        <rFont val="Arial"/>
        <family val="2"/>
        <charset val="129"/>
        <scheme val="minor"/>
      </rPr>
      <t>년부터</t>
    </r>
    <r>
      <rPr>
        <sz val="10"/>
        <color theme="1"/>
        <rFont val="Arial"/>
        <family val="2"/>
        <scheme val="minor"/>
      </rPr>
      <t xml:space="preserve"> 2030</t>
    </r>
    <r>
      <rPr>
        <sz val="10"/>
        <color theme="1"/>
        <rFont val="Arial"/>
        <family val="2"/>
        <charset val="129"/>
        <scheme val="minor"/>
      </rPr>
      <t>년까지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글로벌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산업용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시장</t>
    </r>
    <r>
      <rPr>
        <sz val="10"/>
        <color theme="1"/>
        <rFont val="Arial"/>
        <family val="2"/>
        <scheme val="minor"/>
      </rPr>
      <t xml:space="preserve"> CAGR 5% </t>
    </r>
    <r>
      <rPr>
        <sz val="10"/>
        <color theme="1"/>
        <rFont val="Arial"/>
        <family val="2"/>
        <charset val="129"/>
        <scheme val="minor"/>
      </rPr>
      <t>성장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수요는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꾸준히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성장</t>
    </r>
    <r>
      <rPr>
        <sz val="10"/>
        <color theme="1"/>
        <rFont val="Arial"/>
        <family val="2"/>
        <scheme val="minor"/>
      </rPr>
      <t>)</t>
    </r>
  </si>
  <si>
    <r>
      <t>2022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동사의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점유율은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약</t>
    </r>
    <r>
      <rPr>
        <sz val="10"/>
        <color theme="1"/>
        <rFont val="Arial"/>
        <family val="2"/>
        <scheme val="minor"/>
      </rPr>
      <t xml:space="preserve"> 3% &gt; </t>
    </r>
    <r>
      <rPr>
        <sz val="10"/>
        <color theme="1"/>
        <rFont val="Arial"/>
        <family val="2"/>
        <charset val="129"/>
        <scheme val="minor"/>
      </rPr>
      <t>추가</t>
    </r>
    <r>
      <rPr>
        <sz val="10"/>
        <color theme="1"/>
        <rFont val="Arial"/>
        <family val="2"/>
        <scheme val="minor"/>
      </rPr>
      <t xml:space="preserve"> room</t>
    </r>
    <r>
      <rPr>
        <sz val="10"/>
        <color theme="1"/>
        <rFont val="Arial"/>
        <family val="2"/>
        <charset val="129"/>
        <scheme val="minor"/>
      </rPr>
      <t>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남아있다</t>
    </r>
  </si>
  <si>
    <r>
      <rPr>
        <sz val="10"/>
        <color theme="1"/>
        <rFont val="Arial"/>
        <family val="2"/>
        <charset val="129"/>
        <scheme val="minor"/>
      </rPr>
      <t>하지만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동사</t>
    </r>
    <r>
      <rPr>
        <sz val="10"/>
        <color theme="1"/>
        <rFont val="Arial"/>
        <family val="2"/>
        <scheme val="minor"/>
      </rPr>
      <t xml:space="preserve"> ir</t>
    </r>
    <r>
      <rPr>
        <sz val="10"/>
        <color theme="1"/>
        <rFont val="Arial"/>
        <family val="2"/>
        <charset val="129"/>
        <scheme val="minor"/>
      </rPr>
      <t>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따르면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외부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제조시설에서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만들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산업향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공급이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한정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되어있음</t>
    </r>
    <r>
      <rPr>
        <sz val="10"/>
        <color theme="1"/>
        <rFont val="Arial"/>
        <family val="2"/>
        <scheme val="minor"/>
      </rPr>
      <t xml:space="preserve"> </t>
    </r>
  </si>
  <si>
    <r>
      <rPr>
        <sz val="10"/>
        <color theme="1"/>
        <rFont val="Arial"/>
        <family val="2"/>
        <charset val="129"/>
        <scheme val="minor"/>
      </rPr>
      <t>수요는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공급을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초과하는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상황이지만</t>
    </r>
    <r>
      <rPr>
        <sz val="10"/>
        <color theme="1"/>
        <rFont val="Arial"/>
        <family val="2"/>
        <scheme val="minor"/>
      </rPr>
      <t xml:space="preserve">, EV </t>
    </r>
    <r>
      <rPr>
        <sz val="10"/>
        <color theme="1"/>
        <rFont val="Arial"/>
        <family val="2"/>
        <charset val="129"/>
        <scheme val="minor"/>
      </rPr>
      <t>배터리용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공급에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집중하고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때문에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업사이드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기대가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어려움</t>
    </r>
  </si>
  <si>
    <r>
      <t xml:space="preserve">233Q: $118M in unfilled orders </t>
    </r>
    <r>
      <rPr>
        <b/>
        <sz val="10"/>
        <color theme="1"/>
        <rFont val="Arial"/>
        <family val="2"/>
        <scheme val="minor"/>
      </rPr>
      <t>for capacity constrained</t>
    </r>
    <r>
      <rPr>
        <sz val="10"/>
        <color theme="1"/>
        <rFont val="Arial"/>
        <family val="2"/>
        <scheme val="minor"/>
      </rPr>
      <t xml:space="preserve"> Energy Industrial business </t>
    </r>
  </si>
  <si>
    <r>
      <rPr>
        <b/>
        <sz val="10"/>
        <color theme="1"/>
        <rFont val="Arial"/>
        <family val="2"/>
        <charset val="129"/>
        <scheme val="minor"/>
      </rPr>
      <t>어차피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물량이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제한된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상황</t>
    </r>
    <r>
      <rPr>
        <b/>
        <sz val="10"/>
        <color theme="1"/>
        <rFont val="Arial"/>
        <family val="2"/>
        <scheme val="minor"/>
      </rPr>
      <t>(</t>
    </r>
    <r>
      <rPr>
        <b/>
        <sz val="10"/>
        <color theme="1"/>
        <rFont val="Arial"/>
        <family val="2"/>
        <charset val="129"/>
        <scheme val="minor"/>
      </rPr>
      <t>동량만큼만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나감</t>
    </r>
    <r>
      <rPr>
        <b/>
        <sz val="10"/>
        <color theme="1"/>
        <rFont val="Arial"/>
        <family val="2"/>
        <scheme val="minor"/>
      </rPr>
      <t xml:space="preserve">), </t>
    </r>
    <r>
      <rPr>
        <b/>
        <sz val="10"/>
        <color theme="1"/>
        <rFont val="Arial"/>
        <family val="2"/>
        <charset val="129"/>
        <scheme val="minor"/>
      </rPr>
      <t>유리한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가격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책정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및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제품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믹스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개선으로</t>
    </r>
    <r>
      <rPr>
        <b/>
        <sz val="10"/>
        <color theme="1"/>
        <rFont val="Arial"/>
        <family val="2"/>
        <scheme val="minor"/>
      </rPr>
      <t xml:space="preserve"> P</t>
    </r>
    <r>
      <rPr>
        <b/>
        <sz val="10"/>
        <color theme="1"/>
        <rFont val="Arial"/>
        <family val="2"/>
        <charset val="129"/>
        <scheme val="minor"/>
      </rPr>
      <t>만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올려받는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중</t>
    </r>
  </si>
  <si>
    <r>
      <t xml:space="preserve">4) EV </t>
    </r>
    <r>
      <rPr>
        <b/>
        <sz val="10"/>
        <color rgb="FF000000"/>
        <rFont val="Arial"/>
        <family val="2"/>
        <charset val="129"/>
        <scheme val="minor"/>
      </rPr>
      <t>배터리향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전망</t>
    </r>
  </si>
  <si>
    <r>
      <rPr>
        <sz val="10"/>
        <color theme="1"/>
        <rFont val="Arial"/>
        <family val="2"/>
        <charset val="129"/>
        <scheme val="minor"/>
      </rPr>
      <t>실리콘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대체시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흑연보다</t>
    </r>
    <r>
      <rPr>
        <sz val="10"/>
        <color theme="1"/>
        <rFont val="Arial"/>
        <family val="2"/>
        <scheme val="minor"/>
      </rPr>
      <t xml:space="preserve"> 9</t>
    </r>
    <r>
      <rPr>
        <sz val="10"/>
        <color theme="1"/>
        <rFont val="Arial"/>
        <family val="2"/>
        <charset val="129"/>
        <scheme val="minor"/>
      </rPr>
      <t>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많은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리튬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저장하고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주행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거리</t>
    </r>
    <r>
      <rPr>
        <sz val="10"/>
        <color theme="1"/>
        <rFont val="Arial"/>
        <family val="2"/>
        <scheme val="minor"/>
      </rPr>
      <t xml:space="preserve"> 20% - 40% </t>
    </r>
    <r>
      <rPr>
        <sz val="10"/>
        <color theme="1"/>
        <rFont val="Arial"/>
        <family val="2"/>
        <charset val="129"/>
        <scheme val="minor"/>
      </rPr>
      <t>증가할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있지만</t>
    </r>
  </si>
  <si>
    <r>
      <t xml:space="preserve">Si-rich anode </t>
    </r>
    <r>
      <rPr>
        <sz val="10"/>
        <color theme="1"/>
        <rFont val="Arial"/>
        <family val="2"/>
        <charset val="129"/>
        <scheme val="minor"/>
      </rPr>
      <t>침투율이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얼마나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되느냐에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따라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달라짐</t>
    </r>
    <r>
      <rPr>
        <sz val="10"/>
        <color theme="1"/>
        <rFont val="Arial"/>
        <family val="2"/>
        <scheme val="minor"/>
      </rPr>
      <t xml:space="preserve">. </t>
    </r>
    <r>
      <rPr>
        <sz val="10"/>
        <color theme="1"/>
        <rFont val="Arial"/>
        <family val="2"/>
        <charset val="129"/>
        <scheme val="minor"/>
      </rPr>
      <t>아직은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완전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초기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수준</t>
    </r>
  </si>
  <si>
    <r>
      <t>carbon-silica hybrid aerogel</t>
    </r>
    <r>
      <rPr>
        <b/>
        <sz val="10"/>
        <color rgb="FF000000"/>
        <rFont val="Arial"/>
        <family val="2"/>
        <charset val="129"/>
        <scheme val="minor"/>
      </rPr>
      <t>에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대한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연구</t>
    </r>
    <r>
      <rPr>
        <b/>
        <sz val="10"/>
        <color rgb="FF000000"/>
        <rFont val="Arial"/>
        <family val="2"/>
        <scheme val="minor"/>
      </rPr>
      <t xml:space="preserve"> </t>
    </r>
  </si>
  <si>
    <r>
      <rPr>
        <sz val="10"/>
        <color theme="1"/>
        <rFont val="Arial"/>
        <family val="2"/>
        <charset val="129"/>
        <scheme val="minor"/>
      </rPr>
      <t>우선</t>
    </r>
    <r>
      <rPr>
        <sz val="10"/>
        <color theme="1"/>
        <rFont val="Arial"/>
        <family val="2"/>
        <scheme val="minor"/>
      </rPr>
      <t xml:space="preserve"> carbon-silica hybrid aerogel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장점부터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알아보면</t>
    </r>
    <r>
      <rPr>
        <sz val="10"/>
        <color theme="1"/>
        <rFont val="Arial"/>
        <family val="2"/>
        <scheme val="minor"/>
      </rPr>
      <t>,</t>
    </r>
  </si>
  <si>
    <r>
      <t xml:space="preserve">1. </t>
    </r>
    <r>
      <rPr>
        <sz val="10"/>
        <color theme="1"/>
        <rFont val="Arial"/>
        <family val="2"/>
        <charset val="129"/>
        <scheme val="minor"/>
      </rPr>
      <t>기계적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강도</t>
    </r>
    <r>
      <rPr>
        <sz val="10"/>
        <color theme="1"/>
        <rFont val="Arial"/>
        <family val="2"/>
        <scheme val="minor"/>
      </rPr>
      <t xml:space="preserve"> (</t>
    </r>
    <r>
      <rPr>
        <sz val="10"/>
        <color theme="1"/>
        <rFont val="Arial"/>
        <family val="2"/>
        <charset val="129"/>
        <scheme val="minor"/>
      </rPr>
      <t>압축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강도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압축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등이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높음</t>
    </r>
    <r>
      <rPr>
        <sz val="10"/>
        <color theme="1"/>
        <rFont val="Arial"/>
        <family val="2"/>
        <scheme val="minor"/>
      </rPr>
      <t>)</t>
    </r>
  </si>
  <si>
    <r>
      <t xml:space="preserve">2. </t>
    </r>
    <r>
      <rPr>
        <sz val="10"/>
        <color theme="1"/>
        <rFont val="Arial"/>
        <family val="2"/>
        <charset val="129"/>
        <scheme val="minor"/>
      </rPr>
      <t>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안정성</t>
    </r>
  </si>
  <si>
    <r>
      <t xml:space="preserve">3. </t>
    </r>
    <r>
      <rPr>
        <sz val="10"/>
        <color theme="1"/>
        <rFont val="Arial"/>
        <family val="2"/>
        <charset val="129"/>
        <scheme val="minor"/>
      </rPr>
      <t>전기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전도성</t>
    </r>
    <r>
      <rPr>
        <sz val="10"/>
        <color theme="1"/>
        <rFont val="Arial"/>
        <family val="2"/>
        <scheme val="minor"/>
      </rPr>
      <t xml:space="preserve"> (</t>
    </r>
    <r>
      <rPr>
        <sz val="10"/>
        <color theme="1"/>
        <rFont val="Arial"/>
        <family val="2"/>
        <charset val="129"/>
        <scheme val="minor"/>
      </rPr>
      <t>기존</t>
    </r>
    <r>
      <rPr>
        <sz val="10"/>
        <color theme="1"/>
        <rFont val="Arial"/>
        <family val="2"/>
        <scheme val="minor"/>
      </rPr>
      <t xml:space="preserve"> silica aerogel</t>
    </r>
    <r>
      <rPr>
        <sz val="10"/>
        <color theme="1"/>
        <rFont val="Arial"/>
        <family val="2"/>
        <charset val="129"/>
        <scheme val="minor"/>
      </rPr>
      <t>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이산화규소</t>
    </r>
    <r>
      <rPr>
        <sz val="10"/>
        <color theme="1"/>
        <rFont val="Arial"/>
        <family val="2"/>
        <scheme val="minor"/>
      </rPr>
      <t>(SiO2)</t>
    </r>
    <r>
      <rPr>
        <sz val="10"/>
        <color theme="1"/>
        <rFont val="Arial"/>
        <family val="2"/>
        <charset val="129"/>
        <scheme val="minor"/>
      </rPr>
      <t>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구성되어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전도성이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낮은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수준이지만</t>
    </r>
    <r>
      <rPr>
        <sz val="10"/>
        <color theme="1"/>
        <rFont val="Arial"/>
        <family val="2"/>
        <scheme val="minor"/>
      </rPr>
      <t>, carbon</t>
    </r>
    <r>
      <rPr>
        <sz val="10"/>
        <color theme="1"/>
        <rFont val="Arial"/>
        <family val="2"/>
        <charset val="129"/>
        <scheme val="minor"/>
      </rPr>
      <t>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혼합한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에어로겔은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전도성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높음</t>
    </r>
    <r>
      <rPr>
        <sz val="10"/>
        <color theme="1"/>
        <rFont val="Arial"/>
        <family val="2"/>
        <scheme val="minor"/>
      </rPr>
      <t>)</t>
    </r>
  </si>
  <si>
    <r>
      <rPr>
        <b/>
        <sz val="10"/>
        <color theme="1"/>
        <rFont val="Arial"/>
        <family val="2"/>
        <charset val="129"/>
        <scheme val="minor"/>
      </rPr>
      <t>음극재는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양극재에서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발생한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리튬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이온을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저장하고</t>
    </r>
    <r>
      <rPr>
        <b/>
        <sz val="10"/>
        <color theme="1"/>
        <rFont val="Arial"/>
        <family val="2"/>
        <scheme val="minor"/>
      </rPr>
      <t xml:space="preserve">, </t>
    </r>
    <r>
      <rPr>
        <b/>
        <sz val="10"/>
        <color theme="1"/>
        <rFont val="Arial"/>
        <family val="2"/>
        <charset val="129"/>
        <scheme val="minor"/>
      </rPr>
      <t>다시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방출해서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배터리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내에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전류를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흐르게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하는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역할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</si>
  <si>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현재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음극재에는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높은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전기전도성의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이유로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흑연을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</t>
    </r>
    <r>
      <rPr>
        <sz val="10"/>
        <color theme="1"/>
        <rFont val="Arial"/>
        <family val="2"/>
        <scheme val="minor"/>
      </rPr>
      <t xml:space="preserve"> (</t>
    </r>
    <r>
      <rPr>
        <sz val="10"/>
        <color theme="1"/>
        <rFont val="Arial"/>
        <family val="2"/>
        <charset val="129"/>
        <scheme val="minor"/>
      </rPr>
      <t>충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방전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부풀어오르는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천연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흑연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가공하여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만든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인조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흑연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</t>
    </r>
    <r>
      <rPr>
        <sz val="10"/>
        <color theme="1"/>
        <rFont val="Arial"/>
        <family val="2"/>
        <scheme val="minor"/>
      </rPr>
      <t xml:space="preserve">) </t>
    </r>
  </si>
  <si>
    <r>
      <rPr>
        <sz val="10"/>
        <color theme="1"/>
        <rFont val="Arial"/>
        <family val="2"/>
        <charset val="129"/>
        <scheme val="minor"/>
      </rPr>
      <t>하지만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양극재의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용량이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증가하면서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낮은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용량을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흑연의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문제점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대두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낮은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열적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안정성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고온에서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흑연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음극재는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안정성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유지가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어려움</t>
    </r>
    <r>
      <rPr>
        <sz val="10"/>
        <color theme="1"/>
        <rFont val="Arial"/>
        <family val="2"/>
        <scheme val="minor"/>
      </rPr>
      <t>)</t>
    </r>
    <r>
      <rPr>
        <sz val="10"/>
        <color theme="1"/>
        <rFont val="Arial"/>
        <family val="2"/>
        <charset val="129"/>
        <scheme val="minor"/>
      </rPr>
      <t>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보여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이는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배터리의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폭주</t>
    </r>
    <r>
      <rPr>
        <sz val="10"/>
        <color theme="1"/>
        <rFont val="Arial"/>
        <family val="2"/>
        <scheme val="minor"/>
      </rPr>
      <t xml:space="preserve">(thermal runaway) </t>
    </r>
    <r>
      <rPr>
        <sz val="10"/>
        <color theme="1"/>
        <rFont val="Arial"/>
        <family val="2"/>
        <charset val="129"/>
        <scheme val="minor"/>
      </rPr>
      <t>위험을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증가시킴</t>
    </r>
  </si>
  <si>
    <r>
      <t xml:space="preserve">(ex. </t>
    </r>
    <r>
      <rPr>
        <sz val="10"/>
        <color theme="1"/>
        <rFont val="Arial"/>
        <family val="2"/>
        <charset val="129"/>
        <scheme val="minor"/>
      </rPr>
      <t>흑연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용량</t>
    </r>
    <r>
      <rPr>
        <sz val="10"/>
        <color theme="1"/>
        <rFont val="Arial"/>
        <family val="2"/>
        <scheme val="minor"/>
      </rPr>
      <t xml:space="preserve">: 360(mAh/g), </t>
    </r>
    <r>
      <rPr>
        <sz val="10"/>
        <color theme="1"/>
        <rFont val="Arial"/>
        <family val="2"/>
        <charset val="129"/>
        <scheme val="minor"/>
      </rPr>
      <t>실리콘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용량</t>
    </r>
    <r>
      <rPr>
        <sz val="10"/>
        <color theme="1"/>
        <rFont val="Arial"/>
        <family val="2"/>
        <scheme val="minor"/>
      </rPr>
      <t xml:space="preserve">: 3580(mAh/g) </t>
    </r>
    <r>
      <rPr>
        <sz val="10"/>
        <color theme="1"/>
        <rFont val="Arial"/>
        <family val="2"/>
        <charset val="129"/>
        <scheme val="minor"/>
      </rPr>
      <t>수준</t>
    </r>
    <r>
      <rPr>
        <sz val="10"/>
        <color theme="1"/>
        <rFont val="Arial"/>
        <family val="2"/>
        <scheme val="minor"/>
      </rPr>
      <t>)</t>
    </r>
  </si>
  <si>
    <r>
      <rPr>
        <b/>
        <sz val="10"/>
        <color theme="1"/>
        <rFont val="Arial"/>
        <family val="2"/>
        <charset val="129"/>
        <scheme val="minor"/>
      </rPr>
      <t>자본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조달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리스크</t>
    </r>
  </si>
  <si>
    <r>
      <t xml:space="preserve">1) </t>
    </r>
    <r>
      <rPr>
        <sz val="10"/>
        <color theme="1"/>
        <rFont val="Arial"/>
        <family val="2"/>
        <charset val="129"/>
        <scheme val="minor"/>
      </rPr>
      <t>누적된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순손실</t>
    </r>
    <r>
      <rPr>
        <sz val="10"/>
        <color theme="1"/>
        <rFont val="Arial"/>
        <family val="2"/>
        <scheme val="minor"/>
      </rPr>
      <t xml:space="preserve">+ </t>
    </r>
    <r>
      <rPr>
        <sz val="10"/>
        <color theme="1"/>
        <rFont val="Arial"/>
        <family val="2"/>
        <charset val="129"/>
        <scheme val="minor"/>
      </rPr>
      <t>신규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확장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리스크</t>
    </r>
  </si>
  <si>
    <r>
      <t>- 2023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누적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적자</t>
    </r>
    <r>
      <rPr>
        <sz val="10"/>
        <color theme="1"/>
        <rFont val="Arial"/>
        <family val="2"/>
        <scheme val="minor"/>
      </rPr>
      <t>: 6</t>
    </r>
    <r>
      <rPr>
        <sz val="10"/>
        <color theme="1"/>
        <rFont val="Arial"/>
        <family val="2"/>
        <charset val="129"/>
        <scheme val="minor"/>
      </rPr>
      <t>억</t>
    </r>
    <r>
      <rPr>
        <sz val="10"/>
        <color theme="1"/>
        <rFont val="Arial"/>
        <family val="2"/>
        <scheme val="minor"/>
      </rPr>
      <t xml:space="preserve"> 7,360</t>
    </r>
    <r>
      <rPr>
        <sz val="10"/>
        <color theme="1"/>
        <rFont val="Arial"/>
        <family val="2"/>
        <charset val="129"/>
        <scheme val="minor"/>
      </rPr>
      <t>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달러</t>
    </r>
  </si>
  <si>
    <r>
      <t xml:space="preserve">  4,580</t>
    </r>
    <r>
      <rPr>
        <sz val="10"/>
        <color theme="1"/>
        <rFont val="Arial"/>
        <family val="2"/>
        <charset val="129"/>
        <scheme val="minor"/>
      </rPr>
      <t>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달러</t>
    </r>
    <r>
      <rPr>
        <sz val="10"/>
        <color theme="1"/>
        <rFont val="Arial"/>
        <family val="2"/>
        <scheme val="minor"/>
      </rPr>
      <t>(2023), 8,270</t>
    </r>
    <r>
      <rPr>
        <sz val="10"/>
        <color theme="1"/>
        <rFont val="Arial"/>
        <family val="2"/>
        <charset val="129"/>
        <scheme val="minor"/>
      </rPr>
      <t>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달러</t>
    </r>
    <r>
      <rPr>
        <sz val="10"/>
        <color theme="1"/>
        <rFont val="Arial"/>
        <family val="2"/>
        <scheme val="minor"/>
      </rPr>
      <t>(2022), 3,710</t>
    </r>
    <r>
      <rPr>
        <sz val="10"/>
        <color theme="1"/>
        <rFont val="Arial"/>
        <family val="2"/>
        <charset val="129"/>
        <scheme val="minor"/>
      </rPr>
      <t>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달러</t>
    </r>
    <r>
      <rPr>
        <sz val="10"/>
        <color theme="1"/>
        <rFont val="Arial"/>
        <family val="2"/>
        <scheme val="minor"/>
      </rPr>
      <t>(2021) Net Loss</t>
    </r>
  </si>
  <si>
    <r>
      <t xml:space="preserve">2) </t>
    </r>
    <r>
      <rPr>
        <sz val="10"/>
        <color theme="1"/>
        <rFont val="Arial"/>
        <family val="2"/>
        <charset val="129"/>
        <scheme val="minor"/>
      </rPr>
      <t>신규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증설에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따른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리스크</t>
    </r>
  </si>
  <si>
    <r>
      <t>- Koch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계열사와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발행한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사채</t>
    </r>
    <r>
      <rPr>
        <sz val="10"/>
        <color theme="1"/>
        <rFont val="Arial"/>
        <family val="2"/>
        <scheme val="minor"/>
      </rPr>
      <t>, GM</t>
    </r>
    <r>
      <rPr>
        <sz val="10"/>
        <color theme="1"/>
        <rFont val="Arial"/>
        <family val="2"/>
        <charset val="129"/>
        <scheme val="minor"/>
      </rPr>
      <t>과의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계약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2"/>
        <charset val="129"/>
        <scheme val="minor"/>
      </rPr>
      <t>추가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부채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발생에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제한</t>
    </r>
  </si>
  <si>
    <r>
      <t xml:space="preserve">3) CAPEX, </t>
    </r>
    <r>
      <rPr>
        <sz val="10"/>
        <color theme="1"/>
        <rFont val="Arial"/>
        <family val="2"/>
        <charset val="129"/>
        <scheme val="minor"/>
      </rPr>
      <t>운전자본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조달에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따른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리스크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</si>
  <si>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주요</t>
    </r>
    <r>
      <rPr>
        <sz val="10"/>
        <color theme="1"/>
        <rFont val="Arial"/>
        <family val="2"/>
        <scheme val="minor"/>
      </rPr>
      <t xml:space="preserve"> OEM </t>
    </r>
    <r>
      <rPr>
        <sz val="10"/>
        <color theme="1"/>
        <rFont val="Arial"/>
        <family val="2"/>
        <charset val="129"/>
        <scheme val="minor"/>
      </rPr>
      <t>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선주문→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납품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일정에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따른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선제적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자본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투입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요구</t>
    </r>
  </si>
  <si>
    <r>
      <rPr>
        <b/>
        <sz val="10"/>
        <color theme="1"/>
        <rFont val="Arial"/>
        <family val="2"/>
        <charset val="129"/>
        <scheme val="minor"/>
      </rPr>
      <t>신규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증설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리스크</t>
    </r>
  </si>
  <si>
    <r>
      <t xml:space="preserve">1) </t>
    </r>
    <r>
      <rPr>
        <sz val="10"/>
        <color theme="1"/>
        <rFont val="Arial"/>
        <family val="2"/>
        <charset val="129"/>
        <scheme val="minor"/>
      </rPr>
      <t>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번째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증설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계획에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리스크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</si>
  <si>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부채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자금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조달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주식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자금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조달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파트너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자금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조달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</si>
  <si>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정부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보조금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프로그램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또는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라이선스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계약을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통한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자금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조달</t>
    </r>
  </si>
  <si>
    <r>
      <rPr>
        <b/>
        <sz val="10"/>
        <color theme="1"/>
        <rFont val="Arial"/>
        <family val="2"/>
        <charset val="129"/>
        <scheme val="minor"/>
      </rPr>
      <t>글로벌</t>
    </r>
    <r>
      <rPr>
        <b/>
        <sz val="10"/>
        <color theme="1"/>
        <rFont val="Arial"/>
        <family val="2"/>
        <scheme val="minor"/>
      </rPr>
      <t xml:space="preserve"> OEM </t>
    </r>
    <r>
      <rPr>
        <b/>
        <sz val="10"/>
        <color theme="1"/>
        <rFont val="Arial"/>
        <family val="2"/>
        <charset val="129"/>
        <scheme val="minor"/>
      </rPr>
      <t>사와의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계약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리스크</t>
    </r>
  </si>
  <si>
    <r>
      <t xml:space="preserve">1) </t>
    </r>
    <r>
      <rPr>
        <sz val="10"/>
        <color theme="1"/>
        <rFont val="Arial"/>
        <family val="2"/>
        <charset val="129"/>
        <scheme val="minor"/>
      </rPr>
      <t>계약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구조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마진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인하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압력</t>
    </r>
  </si>
  <si>
    <r>
      <t xml:space="preserve">- OEM </t>
    </r>
    <r>
      <rPr>
        <b/>
        <sz val="10"/>
        <color theme="1"/>
        <rFont val="Arial"/>
        <family val="2"/>
        <charset val="129"/>
        <scheme val="minor"/>
      </rPr>
      <t>사의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일방적인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공급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계약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종료에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따른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가격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인하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</si>
  <si>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최소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구매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수량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없음</t>
    </r>
  </si>
  <si>
    <r>
      <t xml:space="preserve">2) </t>
    </r>
    <r>
      <rPr>
        <sz val="10"/>
        <color theme="1"/>
        <rFont val="Arial"/>
        <family val="2"/>
        <charset val="129"/>
        <scheme val="minor"/>
      </rPr>
      <t>주요</t>
    </r>
    <r>
      <rPr>
        <sz val="10"/>
        <color theme="1"/>
        <rFont val="Arial"/>
        <family val="2"/>
        <scheme val="minor"/>
      </rPr>
      <t xml:space="preserve"> OEM </t>
    </r>
    <r>
      <rPr>
        <sz val="10"/>
        <color theme="1"/>
        <rFont val="Arial"/>
        <family val="2"/>
        <charset val="129"/>
        <scheme val="minor"/>
      </rPr>
      <t>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규격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변경에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따른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리스크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</si>
  <si>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동사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호환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규격</t>
    </r>
    <r>
      <rPr>
        <sz val="10"/>
        <color theme="1"/>
        <rFont val="Arial"/>
        <family val="2"/>
        <scheme val="minor"/>
      </rPr>
      <t xml:space="preserve">: (1) </t>
    </r>
    <r>
      <rPr>
        <sz val="10"/>
        <color theme="1"/>
        <rFont val="Arial"/>
        <family val="2"/>
        <charset val="129"/>
        <scheme val="minor"/>
      </rPr>
      <t>파우치</t>
    </r>
    <r>
      <rPr>
        <sz val="10"/>
        <color theme="1"/>
        <rFont val="Arial"/>
        <family val="2"/>
        <scheme val="minor"/>
      </rPr>
      <t xml:space="preserve"> (2) </t>
    </r>
    <r>
      <rPr>
        <sz val="10"/>
        <color theme="1"/>
        <rFont val="Arial"/>
        <family val="2"/>
        <charset val="129"/>
        <scheme val="minor"/>
      </rPr>
      <t>프리즘형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가능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2"/>
        <charset val="129"/>
        <scheme val="minor"/>
      </rPr>
      <t>원통형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호환</t>
    </r>
    <r>
      <rPr>
        <sz val="10"/>
        <color theme="1"/>
        <rFont val="Arial"/>
        <family val="2"/>
        <scheme val="minor"/>
      </rPr>
      <t xml:space="preserve"> X)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</si>
  <si>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주요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고객사인</t>
    </r>
    <r>
      <rPr>
        <sz val="10"/>
        <color theme="1"/>
        <rFont val="Arial"/>
        <family val="2"/>
        <scheme val="minor"/>
      </rPr>
      <t xml:space="preserve"> GM</t>
    </r>
    <r>
      <rPr>
        <sz val="10"/>
        <color theme="1"/>
        <rFont val="Arial"/>
        <family val="2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원통형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셀로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확대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납품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불가</t>
    </r>
  </si>
  <si>
    <r>
      <t xml:space="preserve">3)  </t>
    </r>
    <r>
      <rPr>
        <sz val="10"/>
        <color theme="1"/>
        <rFont val="Arial"/>
        <family val="2"/>
        <charset val="129"/>
        <scheme val="minor"/>
      </rPr>
      <t>단일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고객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편중에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따른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리스크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</si>
  <si>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주요</t>
    </r>
    <r>
      <rPr>
        <sz val="10"/>
        <color theme="1"/>
        <rFont val="Arial"/>
        <family val="2"/>
        <scheme val="minor"/>
      </rPr>
      <t xml:space="preserve"> 10</t>
    </r>
    <r>
      <rPr>
        <sz val="10"/>
        <color theme="1"/>
        <rFont val="Arial"/>
        <family val="2"/>
        <charset val="129"/>
        <scheme val="minor"/>
      </rPr>
      <t>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고객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비중</t>
    </r>
    <r>
      <rPr>
        <sz val="10"/>
        <color theme="1"/>
        <rFont val="Arial"/>
        <family val="2"/>
        <scheme val="minor"/>
      </rPr>
      <t>: 68%(2021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72%(2022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80%(2023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</si>
  <si>
    <r>
      <t xml:space="preserve">- GM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비중</t>
    </r>
    <r>
      <rPr>
        <sz val="10"/>
        <color theme="1"/>
        <rFont val="Arial"/>
        <family val="2"/>
        <scheme val="minor"/>
      </rPr>
      <t>: 25%(2022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41%(2023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</si>
  <si>
    <r>
      <t xml:space="preserve">                           Thermal Barrier </t>
    </r>
    <r>
      <rPr>
        <sz val="10"/>
        <color theme="1"/>
        <rFont val="Arial"/>
        <family val="2"/>
        <charset val="129"/>
        <scheme val="minor"/>
      </rPr>
      <t>사업부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내</t>
    </r>
    <r>
      <rPr>
        <sz val="10"/>
        <color theme="1"/>
        <rFont val="Arial"/>
        <family val="2"/>
        <scheme val="minor"/>
      </rPr>
      <t xml:space="preserve"> 60%(2023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</si>
  <si>
    <r>
      <t>- [</t>
    </r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] Distribution International, Inc.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비중</t>
    </r>
    <r>
      <rPr>
        <sz val="10"/>
        <color theme="1"/>
        <rFont val="Arial"/>
        <family val="2"/>
        <scheme val="minor"/>
      </rPr>
      <t>: 28%(2021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22%(2022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>14%(2023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</si>
  <si>
    <r>
      <t xml:space="preserve">                            Energy Insulation </t>
    </r>
    <r>
      <rPr>
        <sz val="10"/>
        <color theme="1"/>
        <rFont val="Arial"/>
        <family val="2"/>
        <charset val="129"/>
        <scheme val="minor"/>
      </rPr>
      <t>사업부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내</t>
    </r>
    <r>
      <rPr>
        <sz val="10"/>
        <color theme="1"/>
        <rFont val="Arial"/>
        <family val="2"/>
        <scheme val="minor"/>
      </rPr>
      <t xml:space="preserve"> 6%(2023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>)</t>
    </r>
  </si>
  <si>
    <r>
      <t xml:space="preserve">2) </t>
    </r>
    <r>
      <rPr>
        <sz val="10"/>
        <color theme="1"/>
        <rFont val="Arial"/>
        <family val="2"/>
        <charset val="129"/>
        <scheme val="minor"/>
      </rPr>
      <t>추가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공급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계약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업체</t>
    </r>
    <r>
      <rPr>
        <sz val="10"/>
        <color theme="1"/>
        <rFont val="Arial"/>
        <family val="2"/>
        <scheme val="minor"/>
      </rPr>
      <t xml:space="preserve"> </t>
    </r>
  </si>
  <si>
    <r>
      <t xml:space="preserve">Volkswagen </t>
    </r>
    <r>
      <rPr>
        <sz val="10"/>
        <color theme="1"/>
        <rFont val="Arial"/>
        <family val="2"/>
        <charset val="129"/>
        <scheme val="minor"/>
      </rPr>
      <t>산하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브랜드</t>
    </r>
    <r>
      <rPr>
        <sz val="10"/>
        <color theme="1"/>
        <rFont val="Arial"/>
        <family val="2"/>
        <scheme val="minor"/>
      </rPr>
      <t>: Audi  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도입</t>
    </r>
    <r>
      <rPr>
        <sz val="10"/>
        <color theme="1"/>
        <rFont val="Arial"/>
        <family val="2"/>
        <scheme val="minor"/>
      </rPr>
      <t xml:space="preserve">-&gt; </t>
    </r>
    <r>
      <rPr>
        <sz val="10"/>
        <color theme="1"/>
        <rFont val="Arial"/>
        <family val="2"/>
        <charset val="129"/>
        <scheme val="minor"/>
      </rPr>
      <t>확대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</si>
  <si>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정유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2"/>
        <charset val="129"/>
        <scheme val="minor"/>
      </rPr>
      <t>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세계</t>
    </r>
    <r>
      <rPr>
        <sz val="10"/>
        <color theme="1"/>
        <rFont val="Arial"/>
        <family val="2"/>
        <scheme val="minor"/>
      </rPr>
      <t xml:space="preserve"> 640</t>
    </r>
    <r>
      <rPr>
        <sz val="10"/>
        <color theme="1"/>
        <rFont val="Arial"/>
        <family val="2"/>
        <charset val="129"/>
        <scheme val="minor"/>
      </rPr>
      <t>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정유소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중</t>
    </r>
    <r>
      <rPr>
        <sz val="10"/>
        <color theme="1"/>
        <rFont val="Arial"/>
        <family val="2"/>
        <scheme val="minor"/>
      </rPr>
      <t xml:space="preserve"> 30% </t>
    </r>
    <r>
      <rPr>
        <sz val="10"/>
        <color theme="1"/>
        <rFont val="Arial"/>
        <family val="2"/>
        <charset val="129"/>
        <scheme val="minor"/>
      </rPr>
      <t>이상에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제품이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설치되어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있으며</t>
    </r>
  </si>
  <si>
    <r>
      <t xml:space="preserve">- ExxonMobil, Shell, Chevron </t>
    </r>
    <r>
      <rPr>
        <sz val="10"/>
        <color theme="1"/>
        <rFont val="Arial"/>
        <family val="2"/>
        <charset val="129"/>
        <scheme val="minor"/>
      </rPr>
      <t>등</t>
    </r>
    <r>
      <rPr>
        <sz val="10"/>
        <color theme="1"/>
        <rFont val="Arial"/>
        <family val="2"/>
        <scheme val="minor"/>
      </rPr>
      <t xml:space="preserve"> 24</t>
    </r>
    <r>
      <rPr>
        <sz val="10"/>
        <color theme="1"/>
        <rFont val="Arial"/>
        <family val="2"/>
        <charset val="129"/>
        <scheme val="minor"/>
      </rPr>
      <t>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주요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정유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회사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</si>
  <si>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석유화학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2"/>
        <charset val="129"/>
        <scheme val="minor"/>
      </rPr>
      <t>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세계</t>
    </r>
    <r>
      <rPr>
        <sz val="10"/>
        <color theme="1"/>
        <rFont val="Arial"/>
        <family val="2"/>
        <scheme val="minor"/>
      </rPr>
      <t xml:space="preserve"> 20</t>
    </r>
    <r>
      <rPr>
        <sz val="10"/>
        <color theme="1"/>
        <rFont val="Arial"/>
        <family val="2"/>
        <charset val="129"/>
        <scheme val="minor"/>
      </rPr>
      <t>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석유화학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회사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모두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</si>
  <si>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천연가스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LNG: PTT LNG, ExxonMobil, Dominion Energy </t>
    </r>
    <r>
      <rPr>
        <sz val="10"/>
        <color theme="1"/>
        <rFont val="Arial"/>
        <family val="2"/>
        <charset val="129"/>
        <scheme val="minor"/>
      </rPr>
      <t>등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</si>
  <si>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육상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2"/>
        <charset val="129"/>
        <scheme val="minor"/>
      </rPr>
      <t>캐나다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오일샌드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시설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</si>
  <si>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해양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2"/>
        <charset val="129"/>
        <scheme val="minor"/>
      </rPr>
      <t>브라질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멕시코만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북해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말레이시아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해안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</t>
    </r>
  </si>
  <si>
    <r>
      <t xml:space="preserve">ex) Total, Marathon Oil, ConocoPhillips, Shell </t>
    </r>
    <r>
      <rPr>
        <sz val="10"/>
        <color theme="1"/>
        <rFont val="Arial"/>
        <family val="2"/>
        <charset val="129"/>
        <scheme val="minor"/>
      </rPr>
      <t>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프로젝트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</si>
  <si>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발전</t>
    </r>
    <r>
      <rPr>
        <sz val="10"/>
        <color theme="1"/>
        <rFont val="Arial"/>
        <family val="2"/>
        <scheme val="minor"/>
      </rPr>
      <t xml:space="preserve">: NextEra Energy Resources, Southern Company, Duke Energy </t>
    </r>
    <r>
      <rPr>
        <sz val="10"/>
        <color theme="1"/>
        <rFont val="Arial"/>
        <family val="2"/>
        <charset val="129"/>
        <scheme val="minor"/>
      </rPr>
      <t>등</t>
    </r>
  </si>
  <si>
    <r>
      <t xml:space="preserve">- </t>
    </r>
    <r>
      <rPr>
        <sz val="10"/>
        <color theme="1"/>
        <rFont val="Arial"/>
        <family val="2"/>
        <charset val="129"/>
        <scheme val="minor"/>
      </rPr>
      <t>지역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2"/>
        <charset val="129"/>
        <scheme val="minor"/>
      </rPr>
      <t>미국과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아시아의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중고온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증기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배급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네트워크</t>
    </r>
  </si>
  <si>
    <r>
      <rPr>
        <b/>
        <sz val="10"/>
        <color theme="1"/>
        <rFont val="Arial"/>
        <family val="2"/>
        <charset val="129"/>
        <scheme val="minor"/>
      </rPr>
      <t>비용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분석</t>
    </r>
  </si>
  <si>
    <r>
      <rPr>
        <sz val="10"/>
        <color rgb="FF000000"/>
        <rFont val="Arial"/>
        <family val="2"/>
        <charset val="129"/>
        <scheme val="minor"/>
      </rPr>
      <t>동사의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매출원가는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크게</t>
    </r>
    <r>
      <rPr>
        <sz val="10"/>
        <color rgb="FF000000"/>
        <rFont val="Arial"/>
        <family val="2"/>
        <scheme val="minor"/>
      </rPr>
      <t xml:space="preserve"> material cost</t>
    </r>
    <r>
      <rPr>
        <sz val="10"/>
        <color rgb="FF000000"/>
        <rFont val="Arial"/>
        <family val="2"/>
        <charset val="129"/>
        <scheme val="minor"/>
      </rPr>
      <t>와</t>
    </r>
    <r>
      <rPr>
        <sz val="10"/>
        <color rgb="FF000000"/>
        <rFont val="Arial"/>
        <family val="2"/>
        <scheme val="minor"/>
      </rPr>
      <t xml:space="preserve"> manufacturing cost</t>
    </r>
    <r>
      <rPr>
        <sz val="10"/>
        <color rgb="FF000000"/>
        <rFont val="Arial"/>
        <family val="2"/>
        <charset val="129"/>
        <scheme val="minor"/>
      </rPr>
      <t>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나눌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있음</t>
    </r>
    <r>
      <rPr>
        <sz val="10"/>
        <color rgb="FF000000"/>
        <rFont val="Arial"/>
        <family val="2"/>
        <scheme val="minor"/>
      </rPr>
      <t>.</t>
    </r>
  </si>
  <si>
    <r>
      <rPr>
        <sz val="10"/>
        <color rgb="FF000000"/>
        <rFont val="Arial"/>
        <family val="2"/>
        <charset val="129"/>
        <scheme val="minor"/>
      </rPr>
      <t>동사는</t>
    </r>
    <r>
      <rPr>
        <sz val="10"/>
        <color rgb="FF000000"/>
        <rFont val="Arial"/>
        <family val="2"/>
        <scheme val="minor"/>
      </rPr>
      <t xml:space="preserve"> gross profit </t>
    </r>
    <r>
      <rPr>
        <sz val="10"/>
        <color rgb="FF000000"/>
        <rFont val="Arial"/>
        <family val="2"/>
        <charset val="129"/>
        <scheme val="minor"/>
      </rPr>
      <t>마진율이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나오다가</t>
    </r>
    <r>
      <rPr>
        <sz val="10"/>
        <color rgb="FF000000"/>
        <rFont val="Arial"/>
        <family val="2"/>
        <scheme val="minor"/>
      </rPr>
      <t xml:space="preserve"> 23</t>
    </r>
    <r>
      <rPr>
        <sz val="10"/>
        <color rgb="FF000000"/>
        <rFont val="Arial"/>
        <family val="2"/>
        <charset val="129"/>
        <scheme val="minor"/>
      </rPr>
      <t>년부터</t>
    </r>
    <r>
      <rPr>
        <sz val="10"/>
        <color rgb="FF000000"/>
        <rFont val="Arial"/>
        <family val="2"/>
        <scheme val="minor"/>
      </rPr>
      <t xml:space="preserve"> gpm</t>
    </r>
    <r>
      <rPr>
        <sz val="10"/>
        <color rgb="FF000000"/>
        <rFont val="Arial"/>
        <family val="2"/>
        <charset val="129"/>
        <scheme val="minor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개선되며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흑자전환을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했기에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분석은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매우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중요</t>
    </r>
  </si>
  <si>
    <r>
      <t>material cost</t>
    </r>
    <r>
      <rPr>
        <sz val="10"/>
        <color rgb="FF000000"/>
        <rFont val="Arial"/>
        <family val="2"/>
        <charset val="129"/>
        <scheme val="minor"/>
      </rPr>
      <t>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변동비의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성격을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가지기에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절대적인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자체보다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매출에서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차지하는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비중이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훨씬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중요함</t>
    </r>
  </si>
  <si>
    <r>
      <rPr>
        <sz val="10"/>
        <color rgb="FF000000"/>
        <rFont val="Arial"/>
        <family val="2"/>
        <charset val="129"/>
        <scheme val="minor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비중에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영향을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주는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요인은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원재료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가격</t>
    </r>
    <r>
      <rPr>
        <sz val="10"/>
        <color rgb="FF000000"/>
        <rFont val="Arial"/>
        <family val="2"/>
        <scheme val="minor"/>
      </rPr>
      <t xml:space="preserve">, asp, </t>
    </r>
    <r>
      <rPr>
        <sz val="10"/>
        <color rgb="FF000000"/>
        <rFont val="Arial"/>
        <family val="2"/>
        <charset val="129"/>
        <scheme val="minor"/>
      </rPr>
      <t>수율로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크게</t>
    </r>
    <r>
      <rPr>
        <sz val="10"/>
        <color rgb="FF000000"/>
        <rFont val="Arial"/>
        <family val="2"/>
        <scheme val="minor"/>
      </rPr>
      <t xml:space="preserve"> 3</t>
    </r>
    <r>
      <rPr>
        <sz val="10"/>
        <color rgb="FF000000"/>
        <rFont val="Arial"/>
        <family val="2"/>
        <charset val="129"/>
        <scheme val="minor"/>
      </rPr>
      <t>가지</t>
    </r>
  </si>
  <si>
    <r>
      <t>aerogel</t>
    </r>
    <r>
      <rPr>
        <sz val="10"/>
        <color rgb="FF000000"/>
        <rFont val="Arial"/>
        <family val="2"/>
        <charset val="129"/>
        <scheme val="minor"/>
      </rPr>
      <t>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제조하는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공정에서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쓰이는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원재료</t>
    </r>
    <r>
      <rPr>
        <sz val="10"/>
        <color rgb="FF000000"/>
        <rFont val="Arial"/>
        <family val="2"/>
        <scheme val="minor"/>
      </rPr>
      <t xml:space="preserve"> silica, ethanol, </t>
    </r>
    <r>
      <rPr>
        <sz val="10"/>
        <color rgb="FF000000"/>
        <rFont val="Arial"/>
        <family val="2"/>
        <charset val="129"/>
        <scheme val="minor"/>
      </rPr>
      <t>촉매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2"/>
        <charset val="129"/>
        <scheme val="minor"/>
      </rPr>
      <t>첨가제가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있음</t>
    </r>
  </si>
  <si>
    <r>
      <t>silica</t>
    </r>
    <r>
      <rPr>
        <sz val="10"/>
        <color rgb="FF000000"/>
        <rFont val="Arial"/>
        <family val="2"/>
        <charset val="129"/>
        <scheme val="minor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경우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지역별로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가격이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다름</t>
    </r>
  </si>
  <si>
    <r>
      <rPr>
        <sz val="10"/>
        <color rgb="FF000000"/>
        <rFont val="Arial"/>
        <family val="2"/>
        <charset val="129"/>
        <scheme val="minor"/>
      </rPr>
      <t>동사는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원재료를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안정적으로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조달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받기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위해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다양한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지역에서</t>
    </r>
    <r>
      <rPr>
        <sz val="10"/>
        <color rgb="FF000000"/>
        <rFont val="Arial"/>
        <family val="2"/>
        <scheme val="minor"/>
      </rPr>
      <t xml:space="preserve"> silica </t>
    </r>
    <r>
      <rPr>
        <sz val="10"/>
        <color rgb="FF000000"/>
        <rFont val="Arial"/>
        <family val="2"/>
        <charset val="129"/>
        <scheme val="minor"/>
      </rPr>
      <t>공급을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받으려고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노력하는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중임</t>
    </r>
  </si>
  <si>
    <r>
      <rPr>
        <sz val="10"/>
        <color rgb="FF000000"/>
        <rFont val="Arial"/>
        <family val="2"/>
        <charset val="129"/>
        <scheme val="minor"/>
      </rPr>
      <t>오른쪽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그래프를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보면</t>
    </r>
    <r>
      <rPr>
        <sz val="10"/>
        <color rgb="FF000000"/>
        <rFont val="Arial"/>
        <family val="2"/>
        <scheme val="minor"/>
      </rPr>
      <t xml:space="preserve"> 21</t>
    </r>
    <r>
      <rPr>
        <sz val="10"/>
        <color rgb="FF000000"/>
        <rFont val="Arial"/>
        <family val="2"/>
        <charset val="129"/>
        <scheme val="minor"/>
      </rPr>
      <t>년도에</t>
    </r>
    <r>
      <rPr>
        <sz val="10"/>
        <color rgb="FF000000"/>
        <rFont val="Arial"/>
        <family val="2"/>
        <scheme val="minor"/>
      </rPr>
      <t xml:space="preserve"> silica </t>
    </r>
    <r>
      <rPr>
        <sz val="10"/>
        <color rgb="FF000000"/>
        <rFont val="Arial"/>
        <family val="2"/>
        <charset val="129"/>
        <scheme val="minor"/>
      </rPr>
      <t>가격이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급등한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확인할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코로나로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인한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원자재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2"/>
        <charset val="129"/>
        <scheme val="minor"/>
      </rPr>
      <t>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물류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인상으로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인한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</t>
    </r>
  </si>
  <si>
    <r>
      <t xml:space="preserve">solvay, U.S. Silica, Cabot corporation </t>
    </r>
    <r>
      <rPr>
        <sz val="10"/>
        <color rgb="FF000000"/>
        <rFont val="Arial"/>
        <family val="2"/>
        <charset val="129"/>
        <scheme val="minor"/>
      </rPr>
      <t>등</t>
    </r>
    <r>
      <rPr>
        <sz val="10"/>
        <color rgb="FF000000"/>
        <rFont val="Arial"/>
        <family val="2"/>
        <scheme val="minor"/>
      </rPr>
      <t xml:space="preserve"> silica</t>
    </r>
    <r>
      <rPr>
        <sz val="10"/>
        <color rgb="FF000000"/>
        <rFont val="Arial"/>
        <family val="2"/>
        <charset val="129"/>
        <scheme val="minor"/>
      </rPr>
      <t>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원재료로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취급하는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글로벌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기업들이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시기에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이유로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가격을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일제히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올렸다</t>
    </r>
    <r>
      <rPr>
        <sz val="10"/>
        <color rgb="FF000000"/>
        <rFont val="Arial"/>
        <family val="2"/>
        <scheme val="minor"/>
      </rPr>
      <t>.</t>
    </r>
  </si>
  <si>
    <r>
      <rPr>
        <sz val="10"/>
        <color rgb="FF000000"/>
        <rFont val="Arial"/>
        <family val="2"/>
        <charset val="129"/>
        <scheme val="minor"/>
      </rPr>
      <t>밑의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링크들을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들어가보면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회사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홈페이지에서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내용들을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확인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가능</t>
    </r>
  </si>
  <si>
    <r>
      <rPr>
        <sz val="10"/>
        <color rgb="FF000000"/>
        <rFont val="Arial"/>
        <family val="2"/>
        <charset val="129"/>
        <scheme val="minor"/>
      </rPr>
      <t>따라서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앞으로</t>
    </r>
    <r>
      <rPr>
        <sz val="10"/>
        <color rgb="FF000000"/>
        <rFont val="Arial"/>
        <family val="2"/>
        <scheme val="minor"/>
      </rPr>
      <t xml:space="preserve"> silica </t>
    </r>
    <r>
      <rPr>
        <sz val="10"/>
        <color rgb="FF000000"/>
        <rFont val="Arial"/>
        <family val="2"/>
        <charset val="129"/>
        <scheme val="minor"/>
      </rPr>
      <t>가격은</t>
    </r>
    <r>
      <rPr>
        <sz val="10"/>
        <color rgb="FF000000"/>
        <rFont val="Arial"/>
        <family val="2"/>
        <scheme val="minor"/>
      </rPr>
      <t xml:space="preserve"> flat </t>
    </r>
    <r>
      <rPr>
        <sz val="10"/>
        <color rgb="FF000000"/>
        <rFont val="Arial"/>
        <family val="2"/>
        <charset val="129"/>
        <scheme val="minor"/>
      </rPr>
      <t>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것이라고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가정해도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무방</t>
    </r>
  </si>
  <si>
    <r>
      <t>ethanol</t>
    </r>
    <r>
      <rPr>
        <sz val="10"/>
        <color rgb="FF000000"/>
        <rFont val="Arial"/>
        <family val="2"/>
        <charset val="129"/>
        <scheme val="minor"/>
      </rPr>
      <t>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코로나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때만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가격이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급등하고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이외의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기간에는</t>
    </r>
    <r>
      <rPr>
        <sz val="10"/>
        <color rgb="FF000000"/>
        <rFont val="Arial"/>
        <family val="2"/>
        <scheme val="minor"/>
      </rPr>
      <t xml:space="preserve"> flat</t>
    </r>
  </si>
  <si>
    <r>
      <t>silica</t>
    </r>
    <r>
      <rPr>
        <sz val="10"/>
        <color rgb="FF000000"/>
        <rFont val="Arial"/>
        <family val="2"/>
        <charset val="129"/>
        <scheme val="minor"/>
      </rPr>
      <t>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마찬가지로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원자재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2"/>
        <charset val="129"/>
        <scheme val="minor"/>
      </rPr>
      <t>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물류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인상에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따라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에탄올도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가격이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급등했던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</t>
    </r>
  </si>
  <si>
    <r>
      <rPr>
        <sz val="10"/>
        <color rgb="FF000000"/>
        <rFont val="Arial"/>
        <family val="2"/>
        <charset val="129"/>
        <scheme val="minor"/>
      </rPr>
      <t>에탄올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공정에는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옥수수가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필요한데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코로나로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인해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옥수수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업체들이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힘들었음</t>
    </r>
  </si>
  <si>
    <r>
      <rPr>
        <sz val="10"/>
        <color rgb="FF000000"/>
        <rFont val="Arial"/>
        <family val="2"/>
        <charset val="129"/>
        <scheme val="minor"/>
      </rPr>
      <t>또한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에탄올은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손소독제의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재료로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수요까지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겹쳐</t>
    </r>
    <r>
      <rPr>
        <sz val="10"/>
        <color rgb="FF000000"/>
        <rFont val="Arial"/>
        <family val="2"/>
        <scheme val="minor"/>
      </rPr>
      <t xml:space="preserve"> silica</t>
    </r>
    <r>
      <rPr>
        <sz val="10"/>
        <color rgb="FF000000"/>
        <rFont val="Arial"/>
        <family val="2"/>
        <charset val="129"/>
        <scheme val="minor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증가폭보다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훨씬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폭으로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급등했었음</t>
    </r>
  </si>
  <si>
    <r>
      <rPr>
        <sz val="10"/>
        <color rgb="FF000000"/>
        <rFont val="Arial"/>
        <family val="2"/>
        <charset val="129"/>
        <scheme val="minor"/>
      </rPr>
      <t>따라서</t>
    </r>
    <r>
      <rPr>
        <sz val="10"/>
        <color rgb="FF000000"/>
        <rFont val="Arial"/>
        <family val="2"/>
        <scheme val="minor"/>
      </rPr>
      <t xml:space="preserve"> ethanol</t>
    </r>
    <r>
      <rPr>
        <sz val="10"/>
        <color rgb="FF000000"/>
        <rFont val="Arial"/>
        <family val="2"/>
        <charset val="129"/>
        <scheme val="minor"/>
      </rPr>
      <t>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앞으로의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가격이</t>
    </r>
    <r>
      <rPr>
        <sz val="10"/>
        <color rgb="FF000000"/>
        <rFont val="Arial"/>
        <family val="2"/>
        <scheme val="minor"/>
      </rPr>
      <t xml:space="preserve"> flat </t>
    </r>
    <r>
      <rPr>
        <sz val="10"/>
        <color rgb="FF000000"/>
        <rFont val="Arial"/>
        <family val="2"/>
        <charset val="129"/>
        <scheme val="minor"/>
      </rPr>
      <t>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것이라고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가정해도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무방</t>
    </r>
  </si>
  <si>
    <r>
      <t>aspen aerogel</t>
    </r>
    <r>
      <rPr>
        <sz val="10"/>
        <color rgb="FF000000"/>
        <rFont val="Arial"/>
        <family val="2"/>
        <charset val="129"/>
        <scheme val="minor"/>
      </rPr>
      <t>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공정의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촉매로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백금을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사용</t>
    </r>
  </si>
  <si>
    <r>
      <rPr>
        <sz val="10"/>
        <color rgb="FF000000"/>
        <rFont val="Arial"/>
        <family val="2"/>
        <charset val="129"/>
        <scheme val="minor"/>
      </rPr>
      <t>하지만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촉매라는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개념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자체가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소모품이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아닌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재활용이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것이므로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백금의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가격이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동사의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비용에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영향을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주지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않을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</t>
    </r>
  </si>
  <si>
    <r>
      <rPr>
        <sz val="10"/>
        <color rgb="FF000000"/>
        <rFont val="Arial"/>
        <family val="2"/>
        <charset val="129"/>
        <scheme val="minor"/>
      </rPr>
      <t>첨가제에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대해서는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무엇을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사용하는지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공개하지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않아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확인할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없지만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위와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같은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이유로</t>
    </r>
    <r>
      <rPr>
        <sz val="10"/>
        <color rgb="FF000000"/>
        <rFont val="Arial"/>
        <family val="2"/>
        <scheme val="minor"/>
      </rPr>
      <t xml:space="preserve"> flat </t>
    </r>
    <r>
      <rPr>
        <sz val="10"/>
        <color rgb="FF000000"/>
        <rFont val="Arial"/>
        <family val="2"/>
        <charset val="129"/>
        <scheme val="minor"/>
      </rPr>
      <t>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것이라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가정해도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무방</t>
    </r>
  </si>
  <si>
    <r>
      <rPr>
        <sz val="10"/>
        <color rgb="FF000000"/>
        <rFont val="Arial"/>
        <family val="2"/>
        <charset val="129"/>
        <scheme val="minor"/>
      </rPr>
      <t>제품의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또한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매우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중요한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요인이지만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관련하여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공개된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데이터는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없어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다른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숫자를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가지고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추정할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밖에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없음</t>
    </r>
  </si>
  <si>
    <r>
      <rPr>
        <sz val="10"/>
        <color rgb="FF000000"/>
        <rFont val="Arial"/>
        <family val="2"/>
        <charset val="129"/>
        <scheme val="minor"/>
      </rPr>
      <t>다만</t>
    </r>
    <r>
      <rPr>
        <sz val="10"/>
        <color rgb="FF000000"/>
        <rFont val="Arial"/>
        <family val="2"/>
        <scheme val="minor"/>
      </rPr>
      <t xml:space="preserve"> 1Q24 </t>
    </r>
    <r>
      <rPr>
        <sz val="10"/>
        <color rgb="FF000000"/>
        <rFont val="Arial"/>
        <family val="2"/>
        <charset val="129"/>
        <scheme val="minor"/>
      </rPr>
      <t>컨콜에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따르면</t>
    </r>
    <r>
      <rPr>
        <sz val="10"/>
        <color rgb="FF000000"/>
        <rFont val="Arial"/>
        <family val="2"/>
        <scheme val="minor"/>
      </rPr>
      <t xml:space="preserve"> pyrothin </t>
    </r>
    <r>
      <rPr>
        <sz val="10"/>
        <color rgb="FF000000"/>
        <rFont val="Arial"/>
        <family val="2"/>
        <charset val="129"/>
        <scheme val="minor"/>
      </rPr>
      <t>제조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역량이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올라감에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따라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수율이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확실히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개선되고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수익성에도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확실히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도움이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된다고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함</t>
    </r>
  </si>
  <si>
    <r>
      <rPr>
        <sz val="10"/>
        <color rgb="FF000000"/>
        <rFont val="Arial"/>
        <family val="2"/>
        <charset val="129"/>
        <scheme val="minor"/>
      </rPr>
      <t>제품별로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마진율도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다르기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때문에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어떤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제품이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많이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팔리는지는</t>
    </r>
    <r>
      <rPr>
        <sz val="10"/>
        <color rgb="FF000000"/>
        <rFont val="Arial"/>
        <family val="2"/>
        <scheme val="minor"/>
      </rPr>
      <t xml:space="preserve"> material cost </t>
    </r>
    <r>
      <rPr>
        <sz val="10"/>
        <color rgb="FF000000"/>
        <rFont val="Arial"/>
        <family val="2"/>
        <charset val="129"/>
        <scheme val="minor"/>
      </rPr>
      <t>비율에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영향을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밖에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없음</t>
    </r>
  </si>
  <si>
    <r>
      <rPr>
        <sz val="10"/>
        <color rgb="FF000000"/>
        <rFont val="Arial"/>
        <family val="2"/>
        <charset val="129"/>
        <scheme val="minor"/>
      </rPr>
      <t>이와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관련하여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동사에서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제공하는</t>
    </r>
    <r>
      <rPr>
        <sz val="10"/>
        <color rgb="FF000000"/>
        <rFont val="Arial"/>
        <family val="2"/>
        <scheme val="minor"/>
      </rPr>
      <t xml:space="preserve"> asp </t>
    </r>
    <r>
      <rPr>
        <sz val="10"/>
        <color rgb="FF000000"/>
        <rFont val="Arial"/>
        <family val="2"/>
        <charset val="129"/>
        <scheme val="minor"/>
      </rPr>
      <t>데이터를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활용할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있음</t>
    </r>
  </si>
  <si>
    <r>
      <t>thermal barries</t>
    </r>
    <r>
      <rPr>
        <sz val="10"/>
        <color rgb="FF000000"/>
        <rFont val="Arial"/>
        <family val="2"/>
        <charset val="129"/>
        <scheme val="minor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경우</t>
    </r>
    <r>
      <rPr>
        <sz val="10"/>
        <color rgb="FF000000"/>
        <rFont val="Arial"/>
        <family val="2"/>
        <scheme val="minor"/>
      </rPr>
      <t xml:space="preserve"> asp</t>
    </r>
    <r>
      <rPr>
        <sz val="10"/>
        <color rgb="FF000000"/>
        <rFont val="Arial"/>
        <family val="2"/>
        <charset val="129"/>
        <scheme val="minor"/>
      </rPr>
      <t>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제공하지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않고</t>
    </r>
    <r>
      <rPr>
        <sz val="10"/>
        <color rgb="FF000000"/>
        <rFont val="Arial"/>
        <family val="2"/>
        <scheme val="minor"/>
      </rPr>
      <t xml:space="preserve"> energy industry</t>
    </r>
    <r>
      <rPr>
        <sz val="10"/>
        <color rgb="FF000000"/>
        <rFont val="Arial"/>
        <family val="2"/>
        <charset val="129"/>
        <scheme val="minor"/>
      </rPr>
      <t>는</t>
    </r>
    <r>
      <rPr>
        <sz val="10"/>
        <color rgb="FF000000"/>
        <rFont val="Arial"/>
        <family val="2"/>
        <scheme val="minor"/>
      </rPr>
      <t xml:space="preserve"> asp</t>
    </r>
    <r>
      <rPr>
        <sz val="10"/>
        <color rgb="FF000000"/>
        <rFont val="Arial"/>
        <family val="2"/>
        <charset val="129"/>
        <scheme val="minor"/>
      </rPr>
      <t>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제공</t>
    </r>
  </si>
  <si>
    <r>
      <t>energy industry</t>
    </r>
    <r>
      <rPr>
        <sz val="10"/>
        <color rgb="FF000000"/>
        <rFont val="Arial"/>
        <family val="2"/>
        <charset val="129"/>
        <scheme val="minor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연도별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평방피트당</t>
    </r>
    <r>
      <rPr>
        <sz val="10"/>
        <color rgb="FF000000"/>
        <rFont val="Arial"/>
        <family val="2"/>
        <scheme val="minor"/>
      </rPr>
      <t xml:space="preserve"> asp</t>
    </r>
  </si>
  <si>
    <r>
      <rPr>
        <sz val="10"/>
        <color theme="1"/>
        <rFont val="Arial"/>
        <family val="2"/>
        <charset val="129"/>
        <scheme val="minor"/>
      </rPr>
      <t>비용을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절대적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수치로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추정할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있으면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물론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좋겠지만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제공되지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않는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숫자가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너무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많음</t>
    </r>
  </si>
  <si>
    <r>
      <rPr>
        <sz val="10"/>
        <color theme="1"/>
        <rFont val="Arial"/>
        <family val="2"/>
        <charset val="129"/>
        <scheme val="minor"/>
      </rPr>
      <t>동사에서는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매분기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컨콜마다</t>
    </r>
    <r>
      <rPr>
        <sz val="10"/>
        <color theme="1"/>
        <rFont val="Arial"/>
        <family val="2"/>
        <scheme val="minor"/>
      </rPr>
      <t xml:space="preserve"> target gpm</t>
    </r>
    <r>
      <rPr>
        <sz val="10"/>
        <color theme="1"/>
        <rFont val="Arial"/>
        <family val="2"/>
        <charset val="129"/>
        <scheme val="minor"/>
      </rPr>
      <t>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제시하고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들어맞음</t>
    </r>
    <r>
      <rPr>
        <sz val="10"/>
        <color theme="1"/>
        <rFont val="Arial"/>
        <family val="2"/>
        <scheme val="minor"/>
      </rPr>
      <t xml:space="preserve"> </t>
    </r>
  </si>
  <si>
    <r>
      <t xml:space="preserve">opex </t>
    </r>
    <r>
      <rPr>
        <sz val="10"/>
        <color theme="1"/>
        <rFont val="Arial"/>
        <family val="2"/>
        <charset val="129"/>
        <scheme val="minor"/>
      </rPr>
      <t>또한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동사는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최대한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줄이려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하고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가이던스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내로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들어맞음</t>
    </r>
  </si>
  <si>
    <r>
      <t>material cost</t>
    </r>
    <r>
      <rPr>
        <sz val="10"/>
        <color theme="1"/>
        <rFont val="Arial"/>
        <family val="2"/>
        <charset val="129"/>
        <scheme val="minor"/>
      </rPr>
      <t>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대비</t>
    </r>
    <r>
      <rPr>
        <sz val="10"/>
        <color theme="1"/>
        <rFont val="Arial"/>
        <family val="2"/>
        <scheme val="minor"/>
      </rPr>
      <t xml:space="preserve"> 40% </t>
    </r>
    <r>
      <rPr>
        <sz val="10"/>
        <color theme="1"/>
        <rFont val="Arial"/>
        <family val="2"/>
        <charset val="129"/>
        <scheme val="minor"/>
      </rPr>
      <t>이하</t>
    </r>
    <r>
      <rPr>
        <sz val="10"/>
        <color theme="1"/>
        <rFont val="Arial"/>
        <family val="2"/>
        <scheme val="minor"/>
      </rPr>
      <t>, manufactring cost</t>
    </r>
    <r>
      <rPr>
        <sz val="10"/>
        <color theme="1"/>
        <rFont val="Arial"/>
        <family val="2"/>
        <charset val="129"/>
        <scheme val="minor"/>
      </rPr>
      <t>는</t>
    </r>
    <r>
      <rPr>
        <sz val="10"/>
        <color theme="1"/>
        <rFont val="Arial"/>
        <family val="2"/>
        <scheme val="minor"/>
      </rPr>
      <t xml:space="preserve"> 25% </t>
    </r>
    <r>
      <rPr>
        <sz val="10"/>
        <color theme="1"/>
        <rFont val="Arial"/>
        <family val="2"/>
        <charset val="129"/>
        <scheme val="minor"/>
      </rPr>
      <t>이하로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목표</t>
    </r>
  </si>
  <si>
    <r>
      <rPr>
        <sz val="10"/>
        <color theme="1"/>
        <rFont val="Arial"/>
        <family val="2"/>
        <charset val="129"/>
        <scheme val="minor"/>
      </rPr>
      <t>실제로</t>
    </r>
    <r>
      <rPr>
        <sz val="10"/>
        <color theme="1"/>
        <rFont val="Arial"/>
        <family val="2"/>
        <scheme val="minor"/>
      </rPr>
      <t xml:space="preserve"> 1Q24</t>
    </r>
    <r>
      <rPr>
        <sz val="10"/>
        <color theme="1"/>
        <rFont val="Arial"/>
        <family val="2"/>
        <charset val="129"/>
        <scheme val="minor"/>
      </rPr>
      <t>에서는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각각</t>
    </r>
    <r>
      <rPr>
        <sz val="10"/>
        <color theme="1"/>
        <rFont val="Arial"/>
        <family val="2"/>
        <scheme val="minor"/>
      </rPr>
      <t xml:space="preserve"> 30%, 33%</t>
    </r>
    <r>
      <rPr>
        <sz val="10"/>
        <color theme="1"/>
        <rFont val="Arial"/>
        <family val="2"/>
        <charset val="129"/>
        <scheme val="minor"/>
      </rPr>
      <t>로</t>
    </r>
    <r>
      <rPr>
        <sz val="10"/>
        <color theme="1"/>
        <rFont val="Arial"/>
        <family val="2"/>
        <scheme val="minor"/>
      </rPr>
      <t xml:space="preserve"> gpm</t>
    </r>
    <r>
      <rPr>
        <sz val="10"/>
        <color theme="1"/>
        <rFont val="Arial"/>
        <family val="2"/>
        <charset val="129"/>
        <scheme val="minor"/>
      </rPr>
      <t>은</t>
    </r>
    <r>
      <rPr>
        <sz val="10"/>
        <color theme="1"/>
        <rFont val="Arial"/>
        <family val="2"/>
        <scheme val="minor"/>
      </rPr>
      <t xml:space="preserve"> 37%</t>
    </r>
    <r>
      <rPr>
        <sz val="10"/>
        <color theme="1"/>
        <rFont val="Arial"/>
        <family val="2"/>
        <charset val="129"/>
        <scheme val="minor"/>
      </rPr>
      <t>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나왔음</t>
    </r>
  </si>
  <si>
    <r>
      <rPr>
        <sz val="10"/>
        <color theme="1"/>
        <rFont val="Arial"/>
        <family val="2"/>
        <charset val="129"/>
        <scheme val="minor"/>
      </rPr>
      <t>동사에서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약</t>
    </r>
    <r>
      <rPr>
        <sz val="10"/>
        <color theme="1"/>
        <rFont val="Arial"/>
        <family val="2"/>
        <scheme val="minor"/>
      </rPr>
      <t xml:space="preserve"> 5% </t>
    </r>
    <r>
      <rPr>
        <sz val="10"/>
        <color theme="1"/>
        <rFont val="Arial"/>
        <family val="2"/>
        <charset val="129"/>
        <scheme val="minor"/>
      </rPr>
      <t>정도의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오차가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발생할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있다고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했으므로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반영해</t>
    </r>
    <r>
      <rPr>
        <sz val="10"/>
        <color theme="1"/>
        <rFont val="Arial"/>
        <family val="2"/>
        <scheme val="minor"/>
      </rPr>
      <t xml:space="preserve"> target gpm</t>
    </r>
    <r>
      <rPr>
        <sz val="10"/>
        <color theme="1"/>
        <rFont val="Arial"/>
        <family val="2"/>
        <charset val="129"/>
        <scheme val="minor"/>
      </rPr>
      <t>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추정에서는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선정할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것</t>
    </r>
    <r>
      <rPr>
        <sz val="10"/>
        <color theme="1"/>
        <rFont val="Arial"/>
        <family val="2"/>
        <scheme val="minor"/>
      </rPr>
      <t xml:space="preserve">  </t>
    </r>
  </si>
  <si>
    <r>
      <t>opex</t>
    </r>
    <r>
      <rPr>
        <sz val="10"/>
        <color theme="1"/>
        <rFont val="Arial"/>
        <family val="2"/>
        <charset val="129"/>
        <scheme val="minor"/>
      </rPr>
      <t>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최대한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줄여</t>
    </r>
    <r>
      <rPr>
        <sz val="10"/>
        <color theme="1"/>
        <rFont val="Arial"/>
        <family val="2"/>
        <scheme val="minor"/>
      </rPr>
      <t xml:space="preserve"> 20% </t>
    </r>
    <r>
      <rPr>
        <sz val="10"/>
        <color theme="1"/>
        <rFont val="Arial"/>
        <family val="2"/>
        <charset val="129"/>
        <scheme val="minor"/>
      </rPr>
      <t>이내로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지출하는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것이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목표라고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함</t>
    </r>
  </si>
  <si>
    <r>
      <rPr>
        <sz val="10"/>
        <color theme="1"/>
        <rFont val="Arial"/>
        <family val="2"/>
        <charset val="129"/>
        <scheme val="minor"/>
      </rPr>
      <t>성과급</t>
    </r>
    <r>
      <rPr>
        <sz val="10"/>
        <color theme="1"/>
        <rFont val="Arial"/>
        <family val="2"/>
        <scheme val="minor"/>
      </rPr>
      <t xml:space="preserve">, R&amp;D, </t>
    </r>
    <r>
      <rPr>
        <sz val="10"/>
        <color theme="1"/>
        <rFont val="Arial"/>
        <family val="2"/>
        <charset val="129"/>
        <scheme val="minor"/>
      </rPr>
      <t>수요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증가로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인한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필연적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지출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이외에는</t>
    </r>
    <r>
      <rPr>
        <sz val="10"/>
        <color theme="1"/>
        <rFont val="Arial"/>
        <family val="2"/>
        <scheme val="minor"/>
      </rPr>
      <t xml:space="preserve"> opex</t>
    </r>
    <r>
      <rPr>
        <sz val="10"/>
        <color theme="1"/>
        <rFont val="Arial"/>
        <family val="2"/>
        <charset val="129"/>
        <scheme val="minor"/>
      </rPr>
      <t>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최대한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지출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안할것이라는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것이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동사의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계획</t>
    </r>
  </si>
  <si>
    <r>
      <rPr>
        <b/>
        <sz val="10"/>
        <color theme="1"/>
        <rFont val="Arial"/>
        <family val="2"/>
        <charset val="129"/>
        <scheme val="minor"/>
      </rPr>
      <t>매매전략</t>
    </r>
  </si>
  <si>
    <r>
      <t>2022</t>
    </r>
    <r>
      <rPr>
        <sz val="10"/>
        <color rgb="FF000000"/>
        <rFont val="Arial"/>
        <family val="2"/>
        <charset val="129"/>
        <scheme val="minor"/>
      </rPr>
      <t>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여름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대폭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희석된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자본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조달을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발표</t>
    </r>
    <r>
      <rPr>
        <sz val="10"/>
        <color rgb="FF000000"/>
        <rFont val="Arial"/>
        <family val="2"/>
        <scheme val="minor"/>
      </rPr>
      <t xml:space="preserve"> &gt; </t>
    </r>
    <r>
      <rPr>
        <sz val="10"/>
        <color rgb="FF000000"/>
        <rFont val="Arial"/>
        <family val="2"/>
        <charset val="129"/>
        <scheme val="minor"/>
      </rPr>
      <t>주가</t>
    </r>
    <r>
      <rPr>
        <sz val="10"/>
        <color rgb="FF000000"/>
        <rFont val="Arial"/>
        <family val="2"/>
        <scheme val="minor"/>
      </rPr>
      <t xml:space="preserve"> -50% </t>
    </r>
    <r>
      <rPr>
        <sz val="10"/>
        <color rgb="FF000000"/>
        <rFont val="Arial"/>
        <family val="2"/>
        <charset val="129"/>
        <scheme val="minor"/>
      </rPr>
      <t>급락</t>
    </r>
  </si>
  <si>
    <r>
      <rPr>
        <sz val="10"/>
        <color rgb="FF000000"/>
        <rFont val="Arial"/>
        <family val="2"/>
        <charset val="129"/>
        <scheme val="minor"/>
      </rPr>
      <t>경영진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부랴부랴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중단</t>
    </r>
    <r>
      <rPr>
        <sz val="10"/>
        <color rgb="FF000000"/>
        <rFont val="Arial"/>
        <family val="2"/>
        <scheme val="minor"/>
      </rPr>
      <t xml:space="preserve">, Koch Investments </t>
    </r>
    <r>
      <rPr>
        <sz val="10"/>
        <color rgb="FF000000"/>
        <rFont val="Arial"/>
        <family val="2"/>
        <charset val="129"/>
        <scheme val="minor"/>
      </rPr>
      <t>및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계열사를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통해</t>
    </r>
    <r>
      <rPr>
        <sz val="10"/>
        <color rgb="FF000000"/>
        <rFont val="Arial"/>
        <family val="2"/>
        <scheme val="minor"/>
      </rPr>
      <t xml:space="preserve"> $2</t>
    </r>
    <r>
      <rPr>
        <sz val="10"/>
        <color rgb="FF000000"/>
        <rFont val="Arial"/>
        <family val="2"/>
        <charset val="129"/>
        <scheme val="minor"/>
      </rPr>
      <t>억</t>
    </r>
    <r>
      <rPr>
        <sz val="10"/>
        <color rgb="FF000000"/>
        <rFont val="Arial"/>
        <family val="2"/>
        <scheme val="minor"/>
      </rPr>
      <t xml:space="preserve"> 4</t>
    </r>
    <r>
      <rPr>
        <sz val="10"/>
        <color rgb="FF000000"/>
        <rFont val="Arial"/>
        <family val="2"/>
        <charset val="129"/>
        <scheme val="minor"/>
      </rPr>
      <t>천만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주식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발행해서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추가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자금을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조달</t>
    </r>
  </si>
  <si>
    <r>
      <t xml:space="preserve">&gt; </t>
    </r>
    <r>
      <rPr>
        <sz val="10"/>
        <color rgb="FF000000"/>
        <rFont val="Arial"/>
        <family val="2"/>
        <charset val="129"/>
        <scheme val="minor"/>
      </rPr>
      <t>제</t>
    </r>
    <r>
      <rPr>
        <sz val="10"/>
        <color rgb="FF000000"/>
        <rFont val="Arial"/>
        <family val="2"/>
        <scheme val="minor"/>
      </rPr>
      <t>2</t>
    </r>
    <r>
      <rPr>
        <sz val="10"/>
        <color rgb="FF000000"/>
        <rFont val="Arial"/>
        <family val="2"/>
        <charset val="129"/>
        <scheme val="minor"/>
      </rPr>
      <t>공장용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현금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확보</t>
    </r>
    <r>
      <rPr>
        <sz val="10"/>
        <color rgb="FF000000"/>
        <rFont val="Arial"/>
        <family val="2"/>
        <scheme val="minor"/>
      </rPr>
      <t>, 24</t>
    </r>
    <r>
      <rPr>
        <sz val="10"/>
        <color rgb="FF000000"/>
        <rFont val="Arial"/>
        <family val="2"/>
        <charset val="129"/>
        <scheme val="minor"/>
      </rPr>
      <t>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내로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짓고</t>
    </r>
    <r>
      <rPr>
        <sz val="10"/>
        <color rgb="FF000000"/>
        <rFont val="Arial"/>
        <family val="2"/>
        <scheme val="minor"/>
      </rPr>
      <t xml:space="preserve"> 2025</t>
    </r>
    <r>
      <rPr>
        <sz val="10"/>
        <color rgb="FF000000"/>
        <rFont val="Arial"/>
        <family val="2"/>
        <charset val="129"/>
        <scheme val="minor"/>
      </rPr>
      <t>년에</t>
    </r>
    <r>
      <rPr>
        <sz val="10"/>
        <color rgb="FF000000"/>
        <rFont val="Arial"/>
        <family val="2"/>
        <scheme val="minor"/>
      </rPr>
      <t xml:space="preserve"> $7</t>
    </r>
    <r>
      <rPr>
        <sz val="10"/>
        <color rgb="FF000000"/>
        <rFont val="Arial"/>
        <family val="2"/>
        <charset val="129"/>
        <scheme val="minor"/>
      </rPr>
      <t>억</t>
    </r>
    <r>
      <rPr>
        <sz val="10"/>
        <color rgb="FF000000"/>
        <rFont val="Arial"/>
        <family val="2"/>
        <scheme val="minor"/>
      </rPr>
      <t xml:space="preserve"> 2</t>
    </r>
    <r>
      <rPr>
        <sz val="10"/>
        <color rgb="FF000000"/>
        <rFont val="Arial"/>
        <family val="2"/>
        <charset val="129"/>
        <scheme val="minor"/>
      </rPr>
      <t>천만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매출을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달성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목표</t>
    </r>
  </si>
  <si>
    <r>
      <rPr>
        <sz val="10"/>
        <color theme="1"/>
        <rFont val="Arial"/>
        <family val="2"/>
        <charset val="129"/>
        <scheme val="minor"/>
      </rPr>
      <t>그래서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앞으로는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희석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옵션은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최소화하고</t>
    </r>
    <r>
      <rPr>
        <sz val="10"/>
        <color theme="1"/>
        <rFont val="Arial"/>
        <family val="2"/>
        <scheme val="minor"/>
      </rPr>
      <t xml:space="preserve"> 1</t>
    </r>
    <r>
      <rPr>
        <sz val="10"/>
        <color theme="1"/>
        <rFont val="Arial"/>
        <family val="2"/>
        <charset val="129"/>
        <scheme val="minor"/>
      </rPr>
      <t>공장</t>
    </r>
    <r>
      <rPr>
        <sz val="10"/>
        <color theme="1"/>
        <rFont val="Arial"/>
        <family val="2"/>
        <scheme val="minor"/>
      </rPr>
      <t xml:space="preserve"> ev</t>
    </r>
    <r>
      <rPr>
        <sz val="10"/>
        <color theme="1"/>
        <rFont val="Arial"/>
        <family val="2"/>
        <charset val="129"/>
        <scheme val="minor"/>
      </rPr>
      <t>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돌려서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나온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현금</t>
    </r>
    <r>
      <rPr>
        <sz val="10"/>
        <color theme="1"/>
        <rFont val="Arial"/>
        <family val="2"/>
        <scheme val="minor"/>
      </rPr>
      <t xml:space="preserve"> + </t>
    </r>
    <r>
      <rPr>
        <sz val="10"/>
        <color theme="1"/>
        <rFont val="Arial"/>
        <family val="2"/>
        <charset val="129"/>
        <scheme val="minor"/>
      </rPr>
      <t>대출로만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캐파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확장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예정</t>
    </r>
  </si>
  <si>
    <r>
      <t xml:space="preserve">&gt; </t>
    </r>
    <r>
      <rPr>
        <sz val="10"/>
        <color theme="1"/>
        <rFont val="Arial"/>
        <family val="2"/>
        <charset val="129"/>
        <scheme val="minor"/>
      </rPr>
      <t>포트폴리오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비중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조절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전략을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가져가야할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것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같다</t>
    </r>
    <r>
      <rPr>
        <sz val="10"/>
        <color theme="1"/>
        <rFont val="Arial"/>
        <family val="2"/>
        <scheme val="minor"/>
      </rPr>
      <t>...!</t>
    </r>
  </si>
  <si>
    <r>
      <t>24</t>
    </r>
    <r>
      <rPr>
        <sz val="10"/>
        <color theme="1"/>
        <rFont val="Arial"/>
        <family val="2"/>
        <charset val="129"/>
        <scheme val="minor"/>
      </rPr>
      <t>년은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뛰면서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흑전하는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시기다</t>
    </r>
    <r>
      <rPr>
        <sz val="10"/>
        <color theme="1"/>
        <rFont val="Arial"/>
        <family val="2"/>
        <scheme val="minor"/>
      </rPr>
      <t xml:space="preserve">. </t>
    </r>
    <r>
      <rPr>
        <sz val="10"/>
        <color theme="1"/>
        <rFont val="Arial"/>
        <family val="2"/>
        <charset val="129"/>
        <scheme val="minor"/>
      </rPr>
      <t>따라서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현재</t>
    </r>
    <r>
      <rPr>
        <sz val="10"/>
        <color theme="1"/>
        <rFont val="Arial"/>
        <family val="2"/>
        <scheme val="minor"/>
      </rPr>
      <t xml:space="preserve"> 24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기대감이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많이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묻어있는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주가이기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때문에</t>
    </r>
    <r>
      <rPr>
        <sz val="10"/>
        <color theme="1"/>
        <rFont val="Arial"/>
        <family val="2"/>
        <scheme val="minor"/>
      </rPr>
      <t xml:space="preserve"> 25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수익률은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그렇게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크진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않다</t>
    </r>
    <r>
      <rPr>
        <sz val="10"/>
        <color theme="1"/>
        <rFont val="Arial"/>
        <family val="2"/>
        <scheme val="minor"/>
      </rPr>
      <t xml:space="preserve">. </t>
    </r>
    <r>
      <rPr>
        <sz val="10"/>
        <color theme="1"/>
        <rFont val="Arial"/>
        <family val="2"/>
        <charset val="129"/>
        <scheme val="minor"/>
      </rPr>
      <t>다만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흐름이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계속되면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멀티배거할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주식이다</t>
    </r>
    <r>
      <rPr>
        <sz val="10"/>
        <color theme="1"/>
        <rFont val="Arial"/>
        <family val="2"/>
        <scheme val="minor"/>
      </rPr>
      <t>.</t>
    </r>
  </si>
  <si>
    <r>
      <rPr>
        <b/>
        <sz val="10"/>
        <color theme="1"/>
        <rFont val="Arial"/>
        <family val="2"/>
        <charset val="129"/>
        <scheme val="minor"/>
      </rPr>
      <t>내부자는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매도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중</t>
    </r>
    <r>
      <rPr>
        <b/>
        <sz val="10"/>
        <color theme="1"/>
        <rFont val="Arial"/>
        <family val="2"/>
        <scheme val="minor"/>
      </rPr>
      <t>....!</t>
    </r>
  </si>
  <si>
    <r>
      <rPr>
        <sz val="10"/>
        <color theme="1"/>
        <rFont val="Arial"/>
        <family val="2"/>
        <charset val="129"/>
        <scheme val="minor"/>
      </rPr>
      <t>과거</t>
    </r>
    <r>
      <rPr>
        <sz val="10"/>
        <color theme="1"/>
        <rFont val="Arial"/>
        <family val="2"/>
        <scheme val="minor"/>
      </rPr>
      <t xml:space="preserve"> 6</t>
    </r>
    <r>
      <rPr>
        <sz val="10"/>
        <color theme="1"/>
        <rFont val="Arial"/>
        <family val="2"/>
        <charset val="129"/>
        <scheme val="minor"/>
      </rPr>
      <t>불대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정도에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사서</t>
    </r>
    <r>
      <rPr>
        <sz val="10"/>
        <color theme="1"/>
        <rFont val="Arial"/>
        <family val="2"/>
        <scheme val="minor"/>
      </rPr>
      <t xml:space="preserve"> 20</t>
    </r>
    <r>
      <rPr>
        <sz val="10"/>
        <color theme="1"/>
        <rFont val="Arial"/>
        <family val="2"/>
        <charset val="129"/>
        <scheme val="minor"/>
      </rPr>
      <t>불대에서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매도하는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중</t>
    </r>
  </si>
  <si>
    <r>
      <rPr>
        <sz val="10"/>
        <color theme="1"/>
        <rFont val="Arial"/>
        <family val="2"/>
        <charset val="129"/>
        <scheme val="minor"/>
      </rPr>
      <t>현재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타점을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잡기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바람직하지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않을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있겠다</t>
    </r>
  </si>
  <si>
    <r>
      <rPr>
        <b/>
        <sz val="10"/>
        <color theme="1"/>
        <rFont val="Arial"/>
        <family val="2"/>
        <charset val="129"/>
        <scheme val="minor"/>
      </rPr>
      <t>작고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소중한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자사주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매입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날갯짓</t>
    </r>
  </si>
  <si>
    <r>
      <rPr>
        <sz val="10"/>
        <color theme="1"/>
        <rFont val="Arial"/>
        <family val="2"/>
        <charset val="129"/>
        <scheme val="minor"/>
      </rPr>
      <t>강도</t>
    </r>
    <r>
      <rPr>
        <sz val="10"/>
        <color theme="1"/>
        <rFont val="Arial"/>
        <family val="2"/>
        <scheme val="minor"/>
      </rPr>
      <t xml:space="preserve">? </t>
    </r>
    <r>
      <rPr>
        <sz val="10"/>
        <color theme="1"/>
        <rFont val="Arial"/>
        <family val="2"/>
        <charset val="129"/>
        <scheme val="minor"/>
      </rPr>
      <t>시총</t>
    </r>
    <r>
      <rPr>
        <sz val="10"/>
        <color theme="1"/>
        <rFont val="Arial"/>
        <family val="2"/>
        <scheme val="minor"/>
      </rPr>
      <t xml:space="preserve"> 2300M, </t>
    </r>
    <r>
      <rPr>
        <sz val="10"/>
        <color theme="1"/>
        <rFont val="Arial"/>
        <family val="2"/>
        <charset val="129"/>
        <scheme val="minor"/>
      </rPr>
      <t>매입</t>
    </r>
    <r>
      <rPr>
        <sz val="10"/>
        <color theme="1"/>
        <rFont val="Arial"/>
        <family val="2"/>
        <scheme val="minor"/>
      </rPr>
      <t xml:space="preserve"> 1M. </t>
    </r>
    <r>
      <rPr>
        <sz val="10"/>
        <color theme="1"/>
        <rFont val="Arial"/>
        <family val="2"/>
        <charset val="129"/>
        <scheme val="minor"/>
      </rPr>
      <t>여기까지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알아보자</t>
    </r>
    <r>
      <rPr>
        <sz val="10"/>
        <color theme="1"/>
        <rFont val="Arial"/>
        <family val="2"/>
        <scheme val="minor"/>
      </rPr>
      <t>.</t>
    </r>
  </si>
  <si>
    <r>
      <t xml:space="preserve">EV </t>
    </r>
    <r>
      <rPr>
        <sz val="10"/>
        <color theme="1"/>
        <rFont val="Arial"/>
        <family val="2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 xml:space="preserve"> CAPA: $400M</t>
    </r>
  </si>
  <si>
    <r>
      <rPr>
        <sz val="10"/>
        <color theme="1"/>
        <rFont val="Arial"/>
        <family val="2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 xml:space="preserve"> CAPA: $150M</t>
    </r>
  </si>
  <si>
    <t>CAPEX?</t>
    <phoneticPr fontId="6" type="noConversion"/>
  </si>
  <si>
    <r>
      <rPr>
        <sz val="10"/>
        <color rgb="FF000000"/>
        <rFont val="Arial"/>
        <family val="2"/>
        <charset val="129"/>
        <scheme val="minor"/>
      </rPr>
      <t>제</t>
    </r>
    <r>
      <rPr>
        <sz val="10"/>
        <color rgb="FF000000"/>
        <rFont val="Arial"/>
        <family val="2"/>
        <scheme val="minor"/>
      </rPr>
      <t>2</t>
    </r>
    <r>
      <rPr>
        <sz val="10"/>
        <color rgb="FF000000"/>
        <rFont val="Arial"/>
        <family val="2"/>
        <charset val="129"/>
        <scheme val="minor"/>
      </rPr>
      <t>공장을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제외하면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당사의</t>
    </r>
    <r>
      <rPr>
        <sz val="10"/>
        <color rgb="FF000000"/>
        <rFont val="Arial"/>
        <family val="2"/>
        <scheme val="minor"/>
      </rPr>
      <t xml:space="preserve"> CapEx</t>
    </r>
    <r>
      <rPr>
        <sz val="10"/>
        <color rgb="FF000000"/>
        <rFont val="Arial"/>
        <family val="2"/>
        <charset val="129"/>
        <scheme val="minor"/>
      </rPr>
      <t>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올해</t>
    </r>
    <r>
      <rPr>
        <sz val="10"/>
        <color rgb="FF000000"/>
        <rFont val="Arial"/>
        <family val="2"/>
        <scheme val="minor"/>
      </rPr>
      <t xml:space="preserve"> 5</t>
    </r>
    <r>
      <rPr>
        <sz val="10"/>
        <color rgb="FF000000"/>
        <rFont val="Arial"/>
        <family val="2"/>
        <charset val="129"/>
        <scheme val="minor"/>
      </rPr>
      <t>천만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달러로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유지될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예상됩니다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</si>
  <si>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r>
      <rPr>
        <sz val="10"/>
        <color rgb="FF000000"/>
        <rFont val="Arial"/>
        <family val="2"/>
        <charset val="129"/>
        <scheme val="minor"/>
      </rPr>
      <t>이는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로드아일랜드에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있는</t>
    </r>
    <r>
      <rPr>
        <sz val="10"/>
        <color rgb="FF000000"/>
        <rFont val="Arial"/>
        <family val="2"/>
        <scheme val="minor"/>
      </rPr>
      <t xml:space="preserve"> Aerogels </t>
    </r>
    <r>
      <rPr>
        <sz val="10"/>
        <color rgb="FF000000"/>
        <rFont val="Arial"/>
        <family val="2"/>
        <charset val="129"/>
        <scheme val="minor"/>
      </rPr>
      <t>공장의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추가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생산성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향상을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위한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장비와</t>
    </r>
    <r>
      <rPr>
        <sz val="10"/>
        <color rgb="FF000000"/>
        <rFont val="Arial"/>
        <family val="2"/>
        <scheme val="minor"/>
      </rPr>
      <t xml:space="preserve"> 2025</t>
    </r>
    <r>
      <rPr>
        <sz val="10"/>
        <color rgb="FF000000"/>
        <rFont val="Arial"/>
        <family val="2"/>
        <charset val="129"/>
        <scheme val="minor"/>
      </rPr>
      <t>년에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부품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생산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능력을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높이기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위한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도구를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멕시코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사업장에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갖추기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위한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것입니다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</si>
  <si>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t>IHS가 2분기와 3분기에는 상승세를, 4분기에는 잠재적인 하락세를 예상</t>
  </si>
  <si>
    <t>우리는 이러한 초기 램프의 재고 수준과 판매를 모니터링하면서 3분기와 4분기, 특히 4분기 전망을 확립하려고 합니다. 또한 2025년 램프에도 신경을 쓰고 있습니다.</t>
  </si>
  <si>
    <r>
      <rPr>
        <sz val="10"/>
        <color rgb="FF000000"/>
        <rFont val="Arial"/>
        <family val="2"/>
        <charset val="129"/>
        <scheme val="minor"/>
      </rPr>
      <t>우리는</t>
    </r>
    <r>
      <rPr>
        <sz val="10"/>
        <color rgb="FF000000"/>
        <rFont val="Arial"/>
        <family val="2"/>
        <scheme val="minor"/>
      </rPr>
      <t xml:space="preserve"> 6</t>
    </r>
    <r>
      <rPr>
        <sz val="10"/>
        <color rgb="FF000000"/>
        <rFont val="Arial"/>
        <family val="2"/>
        <charset val="129"/>
        <scheme val="minor"/>
      </rPr>
      <t>개의</t>
    </r>
    <r>
      <rPr>
        <sz val="10"/>
        <color rgb="FF000000"/>
        <rFont val="Arial"/>
        <family val="2"/>
        <scheme val="minor"/>
      </rPr>
      <t xml:space="preserve"> OEM </t>
    </r>
    <r>
      <rPr>
        <sz val="10"/>
        <color rgb="FF000000"/>
        <rFont val="Arial"/>
        <family val="2"/>
        <charset val="129"/>
        <scheme val="minor"/>
      </rPr>
      <t>수상을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위한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빙고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보드를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가지고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사람들을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없애려고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노력하고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있습니다</t>
    </r>
    <r>
      <rPr>
        <sz val="10"/>
        <color rgb="FF000000"/>
        <rFont val="Arial"/>
        <family val="2"/>
        <scheme val="minor"/>
      </rPr>
      <t xml:space="preserve">. </t>
    </r>
    <phoneticPr fontId="6" type="noConversion"/>
  </si>
  <si>
    <r>
      <rPr>
        <sz val="10"/>
        <color rgb="FF000000"/>
        <rFont val="Arial"/>
        <family val="2"/>
        <charset val="129"/>
        <scheme val="minor"/>
      </rPr>
      <t>내부적으로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하이브리드를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작업하는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사람들은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거의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보지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못했습니다</t>
    </r>
    <r>
      <rPr>
        <sz val="10"/>
        <color rgb="FF000000"/>
        <rFont val="Arial"/>
        <family val="2"/>
        <scheme val="minor"/>
      </rPr>
      <t xml:space="preserve">. EV </t>
    </r>
    <r>
      <rPr>
        <sz val="10"/>
        <color rgb="FF000000"/>
        <rFont val="Arial"/>
        <family val="2"/>
        <charset val="129"/>
        <scheme val="minor"/>
      </rPr>
      <t>전환에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여전히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집중하고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있습니다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</si>
  <si>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r>
      <t xml:space="preserve">&gt; </t>
    </r>
    <r>
      <rPr>
        <sz val="10"/>
        <color rgb="FF000000"/>
        <rFont val="Arial"/>
        <family val="2"/>
        <charset val="129"/>
        <scheme val="minor"/>
      </rPr>
      <t>당분간</t>
    </r>
    <r>
      <rPr>
        <sz val="10"/>
        <color rgb="FF000000"/>
        <rFont val="Arial"/>
        <family val="2"/>
        <scheme val="minor"/>
      </rPr>
      <t xml:space="preserve"> GM</t>
    </r>
    <r>
      <rPr>
        <sz val="10"/>
        <color rgb="FF000000"/>
        <rFont val="Arial"/>
        <family val="2"/>
        <charset val="129"/>
        <scheme val="minor"/>
      </rPr>
      <t>과의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계약은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유지될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사료</t>
    </r>
    <phoneticPr fontId="6" type="noConversion"/>
  </si>
  <si>
    <t>큰 규모의 ev 단열재 수요의 수혜를 동사가 온전히 받을 수 있는 상황!</t>
  </si>
  <si>
    <t>따라서 경쟁력 있는 신규 player가 들어오기는 쉽지 않고 결국 현재 player들끼리 경쟁하는 그림</t>
  </si>
  <si>
    <t>기공이 엉망진창인 상온상압으로 굳이 만들만큼 초임계 방식에 대한 특허 장벽이 유의미하게 작용함을 확인 가능</t>
  </si>
  <si>
    <t>이 기사에 따르면 한국 아이원이라는 업체가 아스펜의 특허 장벽으로 상온상압 방식으로 에어로겔을 생산한다는 언급이 있음</t>
  </si>
  <si>
    <t>IR에서도 지속적으로 강한 지적 재산권 주장을 이야기 해왔음</t>
  </si>
  <si>
    <t>중국에 공급 계약 맺을 때도 자체적인 기준에 맞게 자체 유통망을 통해 공급할 정도</t>
  </si>
  <si>
    <t>그래서 여러 제조업체, 리셀러 등을 대상으로 공격적인 특허 소송을 집행하고 있음</t>
  </si>
  <si>
    <t>기술력으로 먹고 사는 만큼 지적 재산권을 주장하는 것은 매우 중요</t>
  </si>
  <si>
    <t>동사의 특허 - 미국 등록 특허: 75개, 미국 출원 중 특허: 51개, 외국 등록 특허: 358개, 외국 출원 중 특허: 332개</t>
  </si>
  <si>
    <t>기술 특허</t>
  </si>
  <si>
    <t>performace chemicals는 Specialty Carbons, Battery Materials, Engineered Elastomer Composites, Fumed Metal Oxides, Masterbatches and Conductive Compounds, Inkjet Colorants, Aerogel 취급</t>
  </si>
  <si>
    <t>미국, 한국의 경우 2025년 도입 예상</t>
  </si>
  <si>
    <t>유럽, 일본의 경우 2024년 하반기 도입 예상</t>
  </si>
  <si>
    <t>중국(2021년 1월 시행): (1) 배터리의 열 통제 능력이 상실 시 경고 (2) 시스템 내 5분간 화재 및 폭발 제어 도입</t>
  </si>
  <si>
    <t>전기차 화재 관련 안전 규정 의무화에 따른 열폭주 방지</t>
  </si>
  <si>
    <r>
      <t xml:space="preserve">2) </t>
    </r>
    <r>
      <rPr>
        <b/>
        <sz val="10"/>
        <color rgb="FF000000"/>
        <rFont val="Arial"/>
        <family val="3"/>
        <charset val="129"/>
        <scheme val="minor"/>
      </rPr>
      <t>상온상압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방식</t>
    </r>
    <r>
      <rPr>
        <b/>
        <sz val="10"/>
        <color rgb="FF000000"/>
        <rFont val="Arial"/>
        <family val="2"/>
        <scheme val="minor"/>
      </rPr>
      <t xml:space="preserve"> - </t>
    </r>
    <r>
      <rPr>
        <b/>
        <sz val="10"/>
        <color rgb="FF000000"/>
        <rFont val="Arial"/>
        <family val="3"/>
        <charset val="129"/>
        <scheme val="minor"/>
      </rPr>
      <t>국내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기업</t>
    </r>
  </si>
  <si>
    <t>유일한 단점은 에너지 소모가 커서 비용이 많이 든다는 것인데 전기차 제조 비용 중 단열재가 차지하는 비율이 매우 적어 가격 전가 가능</t>
  </si>
  <si>
    <r>
      <rPr>
        <sz val="10"/>
        <color rgb="FF000000"/>
        <rFont val="Arial"/>
        <family val="3"/>
        <charset val="129"/>
        <scheme val="minor"/>
      </rPr>
      <t>또한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기술력이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많이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필요하여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해자가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있고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빠른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내에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공정이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끝나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대량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생산이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가능하다</t>
    </r>
  </si>
  <si>
    <t>액체가 기체로 바로 치환되는 방식이라 기공의 크기와 분포가 균일하고 열적, 기계적 성질이 우수함</t>
  </si>
  <si>
    <r>
      <t>&gt; 90</t>
    </r>
    <r>
      <rPr>
        <sz val="10"/>
        <color rgb="FF000000"/>
        <rFont val="Arial"/>
        <family val="3"/>
        <charset val="129"/>
        <scheme val="minor"/>
      </rPr>
      <t>℃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정도의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온도에서는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단열성이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높지만</t>
    </r>
    <r>
      <rPr>
        <sz val="10"/>
        <color rgb="FF000000"/>
        <rFont val="Arial"/>
        <family val="2"/>
        <scheme val="minor"/>
      </rPr>
      <t xml:space="preserve"> 600</t>
    </r>
    <r>
      <rPr>
        <sz val="10"/>
        <color rgb="FF000000"/>
        <rFont val="Arial"/>
        <family val="3"/>
        <charset val="129"/>
        <scheme val="minor"/>
      </rPr>
      <t>℃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이상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고온에서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내부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기공이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깨지며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단열성이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저하되는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치명적인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약점</t>
    </r>
    <r>
      <rPr>
        <sz val="10"/>
        <color rgb="FF000000"/>
        <rFont val="Arial"/>
        <family val="2"/>
        <scheme val="minor"/>
      </rPr>
      <t xml:space="preserve">. </t>
    </r>
    <r>
      <rPr>
        <sz val="10"/>
        <color rgb="FF000000"/>
        <rFont val="Arial"/>
        <family val="3"/>
        <charset val="129"/>
        <scheme val="minor"/>
      </rPr>
      <t>그래서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뒷부분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공정이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중요</t>
    </r>
    <r>
      <rPr>
        <sz val="10"/>
        <color rgb="FF000000"/>
        <rFont val="Arial"/>
        <family val="2"/>
        <scheme val="minor"/>
      </rPr>
      <t>.</t>
    </r>
  </si>
  <si>
    <r>
      <rPr>
        <sz val="10"/>
        <color rgb="FF000000"/>
        <rFont val="Arial"/>
        <family val="3"/>
        <charset val="129"/>
        <scheme val="minor"/>
      </rPr>
      <t>뻥튀기</t>
    </r>
    <r>
      <rPr>
        <sz val="10"/>
        <color rgb="FF000000"/>
        <rFont val="Arial"/>
        <family val="2"/>
        <scheme val="minor"/>
      </rPr>
      <t xml:space="preserve">' </t>
    </r>
    <r>
      <rPr>
        <sz val="10"/>
        <color rgb="FF000000"/>
        <rFont val="Arial"/>
        <family val="3"/>
        <charset val="129"/>
        <scheme val="minor"/>
      </rPr>
      <t>기계처럼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고압을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줬다가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압력을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해제하면서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내부에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기공이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생기게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함</t>
    </r>
  </si>
  <si>
    <r>
      <t xml:space="preserve">1) </t>
    </r>
    <r>
      <rPr>
        <b/>
        <sz val="10"/>
        <color rgb="FF000000"/>
        <rFont val="Arial"/>
        <family val="3"/>
        <charset val="129"/>
        <scheme val="minor"/>
      </rPr>
      <t>초임계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방식</t>
    </r>
    <r>
      <rPr>
        <b/>
        <sz val="10"/>
        <color rgb="FF000000"/>
        <rFont val="Arial"/>
        <family val="2"/>
        <scheme val="minor"/>
      </rPr>
      <t xml:space="preserve"> - $ASPN </t>
    </r>
    <r>
      <rPr>
        <b/>
        <sz val="10"/>
        <color rgb="FF000000"/>
        <rFont val="Arial"/>
        <family val="3"/>
        <charset val="129"/>
        <scheme val="minor"/>
      </rPr>
      <t>특허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장악</t>
    </r>
  </si>
  <si>
    <t>에어로젤 단열재 종류</t>
  </si>
  <si>
    <t>3) 해저 (Subsea)</t>
  </si>
  <si>
    <r>
      <t>좁은 배관이나 고온 증기 파이프에는 얇고 고온에서 뛰어난 단열 성능을 가진 에어로겔 사용 (</t>
    </r>
    <r>
      <rPr>
        <b/>
        <sz val="10"/>
        <color theme="1"/>
        <rFont val="Arial"/>
        <family val="2"/>
        <scheme val="minor"/>
      </rPr>
      <t>비싸서 부분적으로만 사용</t>
    </r>
    <r>
      <rPr>
        <sz val="10"/>
        <color theme="1"/>
        <rFont val="Arial"/>
        <family val="2"/>
        <scheme val="minor"/>
      </rPr>
      <t>)</t>
    </r>
  </si>
  <si>
    <t xml:space="preserve">-&gt; 그럼에도 에어로겔 쓰이는 이유는? </t>
  </si>
  <si>
    <t>글래스 울(Glass Wool), 미네랄 울(Mineral Wool)을 가장 많이 사용 (가격이 에어로겔의 1/5 이하)</t>
  </si>
  <si>
    <t>이 산업에서는 배관, 저장탱크, 열 교환기 등 고온의 유체, 가스 등을 운반, 저장할 때 단열재 필요함</t>
  </si>
  <si>
    <t>2) 정유 및 석유화학</t>
  </si>
  <si>
    <t>1) LNG (저장 및 운송 등) - LNG 터미널에도 사용</t>
  </si>
  <si>
    <r>
      <rPr>
        <sz val="10"/>
        <color rgb="FF000000"/>
        <rFont val="Arial"/>
        <family val="3"/>
        <charset val="129"/>
        <scheme val="minor"/>
      </rPr>
      <t>이렇게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단열재를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사이에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끼우면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한쪽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불이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나도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다른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곳으로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전이되지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않음</t>
    </r>
  </si>
  <si>
    <t>가격은 실리카 에어로겔이 3~5배 정도 비싸지만, 열전도성, 무게 측면에서 압도적 우위</t>
  </si>
  <si>
    <t>*나머지는 탄소나노튜브, 그래핀 등 넘 비쌈</t>
  </si>
  <si>
    <t>결국 에어로젤은 1), 2), 3), 4) 네 가지 조건에서 모두 우수한 성능을 발휘하는 몇 안 되는 재료</t>
  </si>
  <si>
    <t>또한, Ceramic papers에 비해 두께나 무게 측면에서 강점이 있음</t>
  </si>
  <si>
    <r>
      <rPr>
        <sz val="10"/>
        <color rgb="FF000000"/>
        <rFont val="Arial"/>
        <family val="3"/>
        <charset val="129"/>
        <scheme val="minor"/>
      </rPr>
      <t>다른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소재의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단열재들은</t>
    </r>
    <r>
      <rPr>
        <sz val="10"/>
        <color rgb="FF000000"/>
        <rFont val="Arial"/>
        <family val="2"/>
        <scheme val="minor"/>
      </rPr>
      <t xml:space="preserve"> LFP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열폭주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시에만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차단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가능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동사의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에어로겔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제품과</t>
    </r>
    <r>
      <rPr>
        <sz val="10"/>
        <color rgb="FF000000"/>
        <rFont val="Arial"/>
        <family val="2"/>
        <scheme val="minor"/>
      </rPr>
      <t xml:space="preserve"> Ceramic papers</t>
    </r>
    <r>
      <rPr>
        <sz val="10"/>
        <color rgb="FF000000"/>
        <rFont val="Arial"/>
        <family val="3"/>
        <charset val="129"/>
        <scheme val="minor"/>
      </rPr>
      <t>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모든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barrier</t>
    </r>
    <r>
      <rPr>
        <sz val="10"/>
        <color rgb="FF000000"/>
        <rFont val="Arial"/>
        <family val="3"/>
        <charset val="129"/>
        <scheme val="minor"/>
      </rPr>
      <t>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가능</t>
    </r>
  </si>
  <si>
    <t>기존 단열재와 비교하여 에어로겔은 두께가 1/5~1/3에 불과하여 동일한 수준의 단열 효과를 제공</t>
  </si>
  <si>
    <r>
      <rPr>
        <sz val="10"/>
        <color rgb="FF000000"/>
        <rFont val="Arial"/>
        <family val="3"/>
        <charset val="129"/>
        <scheme val="minor"/>
      </rPr>
      <t>지구상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가장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가벼운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차열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소재인</t>
    </r>
    <r>
      <rPr>
        <sz val="10"/>
        <color rgb="FF000000"/>
        <rFont val="Arial"/>
        <family val="2"/>
        <scheme val="minor"/>
      </rPr>
      <t xml:space="preserve"> '</t>
    </r>
    <r>
      <rPr>
        <sz val="10"/>
        <color rgb="FF000000"/>
        <rFont val="Arial"/>
        <family val="3"/>
        <charset val="129"/>
        <scheme val="minor"/>
      </rPr>
      <t>에어로젤</t>
    </r>
    <r>
      <rPr>
        <sz val="10"/>
        <color rgb="FF000000"/>
        <rFont val="Arial"/>
        <family val="2"/>
        <scheme val="minor"/>
      </rPr>
      <t>'</t>
    </r>
  </si>
  <si>
    <r>
      <t>(</t>
    </r>
    <r>
      <rPr>
        <sz val="10"/>
        <color rgb="FF000000"/>
        <rFont val="Arial"/>
        <family val="3"/>
        <charset val="129"/>
        <scheme val="minor"/>
      </rPr>
      <t>에어로젤은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단열성이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뛰어나지만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부서지는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물성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때문에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부품에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적용이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쉽지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않음</t>
    </r>
    <r>
      <rPr>
        <sz val="10"/>
        <color rgb="FF000000"/>
        <rFont val="Arial"/>
        <family val="2"/>
        <scheme val="minor"/>
      </rPr>
      <t>)</t>
    </r>
  </si>
  <si>
    <r>
      <t>&gt; $ASPN</t>
    </r>
    <r>
      <rPr>
        <sz val="10"/>
        <color rgb="FF000000"/>
        <rFont val="Arial"/>
        <family val="3"/>
        <charset val="129"/>
        <scheme val="minor"/>
      </rPr>
      <t>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선두로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에어로젤을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시트에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적용하기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시작</t>
    </r>
  </si>
  <si>
    <t>기존 단열재로는 운모, 폴리우레탄 폼, 글래스 울 등의 소재가 쓰임</t>
  </si>
  <si>
    <t>단열재의 사용 자체는 보편적</t>
  </si>
  <si>
    <t>*동사 에어로젤 모습.  정말 에어에어하다...</t>
  </si>
  <si>
    <t>뽕뽕 구멍들이 기존보다 5,000배 작음 &gt; 초미세 구멍을 통과하기가 쉽지 않아서, 열이 잘 이동하지 못하는 것(엄청난 단열재)</t>
  </si>
  <si>
    <t>엄청나게 구멍이 많은 형태, 따라서 엄청 가벼움(99%가 기체)</t>
  </si>
  <si>
    <t>실리카 에어로젤이란?</t>
  </si>
  <si>
    <r>
      <t xml:space="preserve">WHY </t>
    </r>
    <r>
      <rPr>
        <b/>
        <sz val="10"/>
        <color rgb="FF000000"/>
        <rFont val="Arial"/>
        <family val="3"/>
        <charset val="129"/>
        <scheme val="minor"/>
      </rPr>
      <t>에어로겔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단열재</t>
    </r>
    <r>
      <rPr>
        <b/>
        <sz val="10"/>
        <color rgb="FF000000"/>
        <rFont val="Arial"/>
        <family val="2"/>
        <scheme val="minor"/>
      </rPr>
      <t xml:space="preserve">? </t>
    </r>
  </si>
  <si>
    <t>&gt; 금속 및 운모 시트 같은 재료는 열에는 강하지만 역학적 에너지 흡수에는 한계가 있음</t>
  </si>
  <si>
    <t>압축된 상태에서도 1,000°C 이상의 온도에서 뛰어난 열 차단 기능을 제공해야 함</t>
  </si>
  <si>
    <t>2) 열 차단 역할</t>
  </si>
  <si>
    <t>&gt;  과거에는 폴리우레탄 폼 또는 실리콘 폼이 이 역할을 하였으나 보통 5분 지연 규정을 충족하지 못함</t>
  </si>
  <si>
    <t>셀은 심호흡하듯 팽창하고 수축하는데, 이 움직임을 흡수해줘야 함</t>
  </si>
  <si>
    <t>1) 압축 패드 역할</t>
  </si>
  <si>
    <r>
      <rPr>
        <sz val="10"/>
        <color rgb="FF000000"/>
        <rFont val="Arial"/>
        <family val="3"/>
        <charset val="129"/>
        <scheme val="minor"/>
      </rPr>
      <t>이렇게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쉽게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파우치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 xml:space="preserve"> / </t>
    </r>
    <r>
      <rPr>
        <sz val="10"/>
        <color rgb="FF000000"/>
        <rFont val="Arial"/>
        <family val="3"/>
        <charset val="129"/>
        <scheme val="minor"/>
      </rPr>
      <t>프리즘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사이사이에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끼는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것</t>
    </r>
  </si>
  <si>
    <r>
      <rPr>
        <sz val="10"/>
        <color rgb="FF000000"/>
        <rFont val="Arial"/>
        <family val="3"/>
        <charset val="129"/>
        <scheme val="minor"/>
      </rPr>
      <t>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중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동사는</t>
    </r>
    <r>
      <rPr>
        <b/>
        <sz val="10"/>
        <color rgb="FF000000"/>
        <rFont val="Arial"/>
        <family val="2"/>
        <scheme val="minor"/>
      </rPr>
      <t xml:space="preserve"> 1) </t>
    </r>
    <r>
      <rPr>
        <b/>
        <sz val="10"/>
        <color rgb="FF000000"/>
        <rFont val="Arial"/>
        <family val="3"/>
        <charset val="129"/>
        <scheme val="minor"/>
      </rPr>
      <t>셀과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사이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단열재</t>
    </r>
  </si>
  <si>
    <r>
      <t xml:space="preserve">1) </t>
    </r>
    <r>
      <rPr>
        <sz val="10"/>
        <color rgb="FF000000"/>
        <rFont val="Arial"/>
        <family val="3"/>
        <charset val="129"/>
        <scheme val="minor"/>
      </rPr>
      <t>셀과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사이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단열재</t>
    </r>
    <r>
      <rPr>
        <sz val="10"/>
        <color rgb="FF000000"/>
        <rFont val="Arial"/>
        <family val="2"/>
        <scheme val="minor"/>
      </rPr>
      <t xml:space="preserve"> / 2) </t>
    </r>
    <r>
      <rPr>
        <sz val="10"/>
        <color rgb="FF000000"/>
        <rFont val="Arial"/>
        <family val="3"/>
        <charset val="129"/>
        <scheme val="minor"/>
      </rPr>
      <t>모듈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단열재</t>
    </r>
    <r>
      <rPr>
        <sz val="10"/>
        <color rgb="FF000000"/>
        <rFont val="Arial"/>
        <family val="2"/>
        <scheme val="minor"/>
      </rPr>
      <t xml:space="preserve"> / 3)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단열재</t>
    </r>
  </si>
  <si>
    <r>
      <rPr>
        <b/>
        <sz val="10"/>
        <color rgb="FF000000"/>
        <rFont val="Arial"/>
        <family val="3"/>
        <charset val="129"/>
        <scheme val="minor"/>
      </rPr>
      <t>단열재의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배치</t>
    </r>
  </si>
  <si>
    <r>
      <t xml:space="preserve">대부분의 </t>
    </r>
    <r>
      <rPr>
        <sz val="10"/>
        <color theme="1"/>
        <rFont val="Arial"/>
        <family val="2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제조사와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제조사에서는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하나의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대응이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아닌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여러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전략을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섞어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</t>
    </r>
    <phoneticPr fontId="6" type="noConversion"/>
  </si>
  <si>
    <r>
      <t xml:space="preserve">따라서 </t>
    </r>
    <r>
      <rPr>
        <sz val="10"/>
        <color rgb="FF000000"/>
        <rFont val="Arial"/>
        <family val="3"/>
        <charset val="129"/>
        <scheme val="minor"/>
      </rPr>
      <t>열폭주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관련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기술이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발전해도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열전파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억제에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대한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수요는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견조할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것</t>
    </r>
    <phoneticPr fontId="6" type="noConversion"/>
  </si>
  <si>
    <r>
      <t xml:space="preserve">2)전고체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: </t>
    </r>
    <r>
      <rPr>
        <sz val="10"/>
        <color rgb="FF000000"/>
        <rFont val="Arial"/>
        <family val="3"/>
        <charset val="129"/>
        <scheme val="minor"/>
      </rPr>
      <t>액체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전해질이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고체가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되면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양극과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음극의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접촉에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의한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열폭주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현상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감소</t>
    </r>
    <phoneticPr fontId="6" type="noConversion"/>
  </si>
  <si>
    <t>이 중 전기차 배터리의 열폭주와 열전파에 관한 구체적인 규제도 제정됨</t>
  </si>
  <si>
    <t>UN에서 전기차 안전에 관한 글로벌 기술 규정을 2018년 3월 14일에 설립</t>
  </si>
  <si>
    <t>하지만 15, 30, 60분 같이 장시간 규모에서는 능동 냉각이 과도한 열에너지를 효과적으로 배출</t>
  </si>
  <si>
    <t>열 관리 시스템은 일반적으로 열폭주 상황 시 초반 5분 동안에는 열 발생 속도가 시스템 열 배출 용량을 압도하여 효율성이 떨어짐</t>
  </si>
  <si>
    <t>6) 능동 냉각</t>
  </si>
  <si>
    <t>공기로 열이 전파됨</t>
  </si>
  <si>
    <t>5) 공기 간격을 통한 자연 대류</t>
  </si>
  <si>
    <t>알루미늄 냉각판 등을 통해 아래로 열이 전도됨</t>
  </si>
  <si>
    <t>4) 2차 전도 경로 작동</t>
  </si>
  <si>
    <t>b) 장시간 내 - 여러 경로로 열이 흘러나감</t>
  </si>
  <si>
    <t>3) 가스 외 기타 고온 물질 배출</t>
  </si>
  <si>
    <t>&gt; 가스 관리 잘하면 5분 이상 지연 도움</t>
  </si>
  <si>
    <t>2차 연소 - 셀 내부에서 고온의 물질이 방출 + 공기와 반응해 불타기 시작</t>
  </si>
  <si>
    <t>1차 연소 - 불타는 데에 필요한 모든 반응물들이 셀 내부에서 나옴</t>
  </si>
  <si>
    <t>2) 가스 배출</t>
  </si>
  <si>
    <t>파우치 및 프리즘 셀 내에서 발생한 열은 두 개의 인접 셀과 공유되며, 원통형 셀은 일반적으로 여섯 개의 인접 셀과 공유</t>
  </si>
  <si>
    <t>1) 셀 간 전도: 트리거 셀의 에너지가 인접 셀로 전도</t>
  </si>
  <si>
    <t>열폭주 상황</t>
  </si>
  <si>
    <r>
      <rPr>
        <sz val="10"/>
        <color rgb="FF000000"/>
        <rFont val="Arial"/>
        <family val="3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손상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발생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→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해당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내부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압력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상승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→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가스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발생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→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분리막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손상으로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내부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단락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진행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→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열폭주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→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해당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불남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→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인접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→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자체가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불탐</t>
    </r>
    <r>
      <rPr>
        <sz val="10"/>
        <color rgb="FF000000"/>
        <rFont val="Arial"/>
        <family val="2"/>
        <scheme val="minor"/>
      </rPr>
      <t xml:space="preserve"> </t>
    </r>
  </si>
  <si>
    <r>
      <t xml:space="preserve">2) </t>
    </r>
    <r>
      <rPr>
        <b/>
        <sz val="10"/>
        <color rgb="FF000000"/>
        <rFont val="Arial"/>
        <family val="3"/>
        <charset val="129"/>
        <scheme val="minor"/>
      </rPr>
      <t>과정</t>
    </r>
  </si>
  <si>
    <r>
      <rPr>
        <sz val="10"/>
        <color rgb="FF000000"/>
        <rFont val="Arial"/>
        <family val="3"/>
        <charset val="129"/>
        <scheme val="minor"/>
      </rPr>
      <t>기계적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손상</t>
    </r>
    <r>
      <rPr>
        <sz val="10"/>
        <color rgb="FF000000"/>
        <rFont val="Arial"/>
        <family val="2"/>
        <scheme val="minor"/>
      </rPr>
      <t>(</t>
    </r>
    <r>
      <rPr>
        <sz val="10"/>
        <color rgb="FF000000"/>
        <rFont val="Arial"/>
        <family val="3"/>
        <charset val="129"/>
        <scheme val="minor"/>
      </rPr>
      <t>셀에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구멍이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뚫림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등</t>
    </r>
    <r>
      <rPr>
        <sz val="10"/>
        <color rgb="FF000000"/>
        <rFont val="Arial"/>
        <family val="2"/>
        <scheme val="minor"/>
      </rPr>
      <t xml:space="preserve">), </t>
    </r>
    <r>
      <rPr>
        <sz val="10"/>
        <color rgb="FF000000"/>
        <rFont val="Arial"/>
        <family val="3"/>
        <charset val="129"/>
        <scheme val="minor"/>
      </rPr>
      <t>전기적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손상</t>
    </r>
    <r>
      <rPr>
        <sz val="10"/>
        <color rgb="FF000000"/>
        <rFont val="Arial"/>
        <family val="2"/>
        <scheme val="minor"/>
      </rPr>
      <t>(</t>
    </r>
    <r>
      <rPr>
        <sz val="10"/>
        <color rgb="FF000000"/>
        <rFont val="Arial"/>
        <family val="3"/>
        <charset val="129"/>
        <scheme val="minor"/>
      </rPr>
      <t>과충전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등</t>
    </r>
    <r>
      <rPr>
        <sz val="10"/>
        <color rgb="FF000000"/>
        <rFont val="Arial"/>
        <family val="2"/>
        <scheme val="minor"/>
      </rPr>
      <t xml:space="preserve">), </t>
    </r>
    <r>
      <rPr>
        <sz val="10"/>
        <color rgb="FF000000"/>
        <rFont val="Arial"/>
        <family val="3"/>
        <charset val="129"/>
        <scheme val="minor"/>
      </rPr>
      <t>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손상</t>
    </r>
    <r>
      <rPr>
        <sz val="10"/>
        <color rgb="FF000000"/>
        <rFont val="Arial"/>
        <family val="2"/>
        <scheme val="minor"/>
      </rPr>
      <t>(</t>
    </r>
    <r>
      <rPr>
        <sz val="10"/>
        <color rgb="FF000000"/>
        <rFont val="Arial"/>
        <family val="3"/>
        <charset val="129"/>
        <scheme val="minor"/>
      </rPr>
      <t>과열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등</t>
    </r>
    <r>
      <rPr>
        <sz val="10"/>
        <color rgb="FF000000"/>
        <rFont val="Arial"/>
        <family val="2"/>
        <scheme val="minor"/>
      </rPr>
      <t>)</t>
    </r>
  </si>
  <si>
    <r>
      <t xml:space="preserve">1) </t>
    </r>
    <r>
      <rPr>
        <b/>
        <sz val="10"/>
        <color rgb="FF000000"/>
        <rFont val="Arial"/>
        <family val="3"/>
        <charset val="129"/>
        <scheme val="minor"/>
      </rPr>
      <t>원인은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크게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세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가지</t>
    </r>
  </si>
  <si>
    <r>
      <rPr>
        <b/>
        <sz val="10"/>
        <color rgb="FF000000"/>
        <rFont val="Arial"/>
        <family val="3"/>
        <charset val="129"/>
        <scheme val="minor"/>
      </rPr>
      <t>열폭주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원인과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과정</t>
    </r>
  </si>
  <si>
    <r>
      <t xml:space="preserve">&gt; </t>
    </r>
    <r>
      <rPr>
        <sz val="10"/>
        <color rgb="FF000000"/>
        <rFont val="Arial"/>
        <family val="3"/>
        <charset val="129"/>
        <scheme val="minor"/>
      </rPr>
      <t>리튬이온배터리가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시장의</t>
    </r>
    <r>
      <rPr>
        <sz val="10"/>
        <color rgb="FF000000"/>
        <rFont val="Arial"/>
        <family val="2"/>
        <scheme val="minor"/>
      </rPr>
      <t xml:space="preserve"> 95% </t>
    </r>
    <r>
      <rPr>
        <sz val="10"/>
        <color rgb="FF000000"/>
        <rFont val="Arial"/>
        <family val="3"/>
        <charset val="129"/>
        <scheme val="minor"/>
      </rPr>
      <t>이상을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차지할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것으로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보이며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전고체전지의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침투율은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약</t>
    </r>
    <r>
      <rPr>
        <sz val="10"/>
        <color rgb="FF000000"/>
        <rFont val="Arial"/>
        <family val="2"/>
        <scheme val="minor"/>
      </rPr>
      <t xml:space="preserve"> 4%</t>
    </r>
    <r>
      <rPr>
        <sz val="10"/>
        <color rgb="FF000000"/>
        <rFont val="Arial"/>
        <family val="3"/>
        <charset val="129"/>
        <scheme val="minor"/>
      </rPr>
      <t>대로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전망</t>
    </r>
  </si>
  <si>
    <r>
      <t>&gt; 2030</t>
    </r>
    <r>
      <rPr>
        <sz val="10"/>
        <color rgb="FF000000"/>
        <rFont val="Arial"/>
        <family val="3"/>
        <charset val="129"/>
        <scheme val="minor"/>
      </rPr>
      <t>년까지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리튬이온배터리의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점유율이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압도적일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것</t>
    </r>
  </si>
  <si>
    <r>
      <rPr>
        <sz val="10"/>
        <color rgb="FF000000"/>
        <rFont val="Arial"/>
        <family val="3"/>
        <charset val="129"/>
        <scheme val="minor"/>
      </rPr>
      <t>문제는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불이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옮겨붙는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것</t>
    </r>
    <r>
      <rPr>
        <sz val="10"/>
        <color rgb="FF000000"/>
        <rFont val="Arial"/>
        <family val="2"/>
        <scheme val="minor"/>
      </rPr>
      <t xml:space="preserve">. </t>
    </r>
    <r>
      <rPr>
        <sz val="10"/>
        <color rgb="FF000000"/>
        <rFont val="Arial"/>
        <family val="3"/>
        <charset val="129"/>
        <scheme val="minor"/>
      </rPr>
      <t>인접한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불이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옮겨붙는</t>
    </r>
    <r>
      <rPr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scheme val="minor"/>
      </rPr>
      <t>‘</t>
    </r>
    <r>
      <rPr>
        <b/>
        <sz val="10"/>
        <color rgb="FF000000"/>
        <rFont val="Arial"/>
        <family val="3"/>
        <charset val="129"/>
        <scheme val="minor"/>
      </rPr>
      <t>열전파</t>
    </r>
    <r>
      <rPr>
        <b/>
        <sz val="10"/>
        <color rgb="FF000000"/>
        <rFont val="Arial"/>
        <family val="2"/>
        <scheme val="minor"/>
      </rPr>
      <t xml:space="preserve">(Thermal Propagation)’ </t>
    </r>
    <r>
      <rPr>
        <sz val="10"/>
        <color rgb="FF000000"/>
        <rFont val="Arial"/>
        <family val="3"/>
        <charset val="129"/>
        <scheme val="minor"/>
      </rPr>
      <t>현상이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문제</t>
    </r>
    <r>
      <rPr>
        <sz val="10"/>
        <color rgb="FF000000"/>
        <rFont val="Arial"/>
        <family val="2"/>
        <scheme val="minor"/>
      </rPr>
      <t>.</t>
    </r>
  </si>
  <si>
    <r>
      <rPr>
        <sz val="10"/>
        <color rgb="FF000000"/>
        <rFont val="Arial"/>
        <family val="3"/>
        <charset val="129"/>
        <scheme val="minor"/>
      </rPr>
      <t>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밀도와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화재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내성을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동시에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개선할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있는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기술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필요</t>
    </r>
    <r>
      <rPr>
        <sz val="10"/>
        <color rgb="FF000000"/>
        <rFont val="Arial"/>
        <family val="2"/>
        <scheme val="minor"/>
      </rPr>
      <t xml:space="preserve"> - </t>
    </r>
    <r>
      <rPr>
        <sz val="10"/>
        <color rgb="FF000000"/>
        <rFont val="Arial"/>
        <family val="3"/>
        <charset val="129"/>
        <scheme val="minor"/>
      </rPr>
      <t>이게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전고체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, but </t>
    </r>
    <r>
      <rPr>
        <sz val="10"/>
        <color rgb="FF000000"/>
        <rFont val="Arial"/>
        <family val="3"/>
        <charset val="129"/>
        <scheme val="minor"/>
      </rPr>
      <t>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비쌈</t>
    </r>
  </si>
  <si>
    <r>
      <rPr>
        <sz val="10"/>
        <color rgb="FF000000"/>
        <rFont val="Arial"/>
        <family val="3"/>
        <charset val="129"/>
        <scheme val="minor"/>
      </rPr>
      <t>하나의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불난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것은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유지보수로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처리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가능</t>
    </r>
  </si>
  <si>
    <r>
      <rPr>
        <sz val="10"/>
        <color rgb="FF000000"/>
        <rFont val="Arial"/>
        <family val="3"/>
        <charset val="129"/>
        <scheme val="minor"/>
      </rPr>
      <t>셀을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잘못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다루면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온도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급상승</t>
    </r>
    <r>
      <rPr>
        <sz val="10"/>
        <color rgb="FF000000"/>
        <rFont val="Arial"/>
        <family val="2"/>
        <scheme val="minor"/>
      </rPr>
      <t xml:space="preserve"> &gt; </t>
    </r>
    <r>
      <rPr>
        <sz val="10"/>
        <color rgb="FF000000"/>
        <rFont val="Arial"/>
        <family val="3"/>
        <charset val="129"/>
        <scheme val="minor"/>
      </rPr>
      <t>불이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붙게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되고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이런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셀을</t>
    </r>
    <r>
      <rPr>
        <sz val="10"/>
        <color rgb="FF000000"/>
        <rFont val="Arial"/>
        <family val="2"/>
        <scheme val="minor"/>
      </rPr>
      <t xml:space="preserve"> '</t>
    </r>
    <r>
      <rPr>
        <sz val="10"/>
        <color rgb="FF000000"/>
        <rFont val="Arial"/>
        <family val="3"/>
        <charset val="129"/>
        <scheme val="minor"/>
      </rPr>
      <t>트리거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>'</t>
    </r>
    <r>
      <rPr>
        <sz val="10"/>
        <color rgb="FF000000"/>
        <rFont val="Arial"/>
        <family val="3"/>
        <charset val="129"/>
        <scheme val="minor"/>
      </rPr>
      <t>이라고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함</t>
    </r>
  </si>
  <si>
    <r>
      <rPr>
        <sz val="10"/>
        <color rgb="FF000000"/>
        <rFont val="Arial"/>
        <family val="3"/>
        <charset val="129"/>
        <scheme val="minor"/>
      </rPr>
      <t>리튬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이온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충전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및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방전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소량의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방출</t>
    </r>
  </si>
  <si>
    <t xml:space="preserve">0. EV의 열폭주 </t>
  </si>
  <si>
    <t>4. aspen의 특허 해자로 인한 신규 플레이어 제한</t>
  </si>
  <si>
    <t>3.다른 화학 회사와 달리 aerogel 시장에만 집중하는 aspen aerogel</t>
  </si>
  <si>
    <t>2.다른 단열재에 비해 여러 방면에서 우수한 aerogel</t>
  </si>
  <si>
    <t>1.열폭주 문제를 해결하기 위한 단열재 수요의 증가</t>
  </si>
  <si>
    <t>우리가 여러 단열재 중 특히 aerogel, 여러 aerogel 업체 중 aspen을 선정하여 숏티지 논리를 구체화한 이유는 다음과 같음</t>
  </si>
  <si>
    <t>이에 대한 예시로 aspen aerogel이란 기업을 조사하게 됨</t>
  </si>
  <si>
    <t>우리는 숏티지를 구체화하여 공급 제한+수요 증가로 정의했고</t>
  </si>
  <si>
    <t>주식 투자란 작은 범위 내에서 숏티지를 찾아 다니는 행위임</t>
  </si>
  <si>
    <t>https://www.teknowool.com/wp-content/uploads/2022/03/PyroThin-ATB-Product-Information-Sheet-V1.0.pdf</t>
    <phoneticPr fontId="6" type="noConversion"/>
  </si>
  <si>
    <r>
      <t xml:space="preserve">&gt;심지어 </t>
    </r>
    <r>
      <rPr>
        <sz val="10"/>
        <color rgb="FF000000"/>
        <rFont val="Arial"/>
        <family val="2"/>
        <charset val="129"/>
        <scheme val="minor"/>
      </rPr>
      <t>기공도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균일하지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않아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단열효과가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떨어딤</t>
    </r>
    <phoneticPr fontId="6" type="noConversion"/>
  </si>
  <si>
    <r>
      <t xml:space="preserve">&gt;그래서 </t>
    </r>
    <r>
      <rPr>
        <sz val="10"/>
        <color rgb="FF000000"/>
        <rFont val="Arial"/>
        <family val="2"/>
        <charset val="129"/>
        <scheme val="minor"/>
      </rPr>
      <t>에어로젤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사이에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부서지는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섬유를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넣는</t>
    </r>
    <r>
      <rPr>
        <sz val="10"/>
        <color rgb="FF000000"/>
        <rFont val="Arial"/>
        <family val="2"/>
        <scheme val="minor"/>
      </rPr>
      <t xml:space="preserve"> blanket form</t>
    </r>
    <r>
      <rPr>
        <sz val="10"/>
        <color rgb="FF000000"/>
        <rFont val="Arial"/>
        <family val="2"/>
        <charset val="129"/>
        <scheme val="minor"/>
      </rPr>
      <t>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만듦</t>
    </r>
    <phoneticPr fontId="6" type="noConversion"/>
  </si>
  <si>
    <t>a) 단시간 내 - 강력한 열폭주</t>
  </si>
  <si>
    <r>
      <rPr>
        <sz val="10"/>
        <color rgb="FF000000"/>
        <rFont val="Arial"/>
        <family val="3"/>
        <charset val="129"/>
        <scheme val="minor"/>
      </rPr>
      <t>주행거리를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높이려면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양극재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니켈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비중을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높이거나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외부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보호재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모듈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등을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최소화해야함</t>
    </r>
    <r>
      <rPr>
        <sz val="10"/>
        <color rgb="FF000000"/>
        <rFont val="Arial"/>
        <family val="2"/>
        <scheme val="minor"/>
      </rPr>
      <t xml:space="preserve"> &gt; </t>
    </r>
    <r>
      <rPr>
        <sz val="10"/>
        <color rgb="FF000000"/>
        <rFont val="Arial"/>
        <family val="3"/>
        <charset val="129"/>
        <scheme val="minor"/>
      </rPr>
      <t>불안정해지고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화재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위험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상승</t>
    </r>
    <r>
      <rPr>
        <sz val="10"/>
        <color rgb="FF000000"/>
        <rFont val="Arial"/>
        <family val="2"/>
        <scheme val="minor"/>
      </rPr>
      <t xml:space="preserve"> &gt; </t>
    </r>
    <r>
      <rPr>
        <sz val="10"/>
        <color rgb="FF000000"/>
        <rFont val="Arial"/>
        <family val="3"/>
        <charset val="129"/>
        <scheme val="minor"/>
      </rPr>
      <t>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효율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좋은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단열방법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필요</t>
    </r>
  </si>
  <si>
    <r>
      <rPr>
        <b/>
        <sz val="10"/>
        <color rgb="FF000000"/>
        <rFont val="Arial"/>
        <family val="3"/>
        <charset val="129"/>
        <scheme val="minor"/>
      </rPr>
      <t>또</t>
    </r>
    <r>
      <rPr>
        <b/>
        <sz val="10"/>
        <color rgb="FF000000"/>
        <rFont val="Arial"/>
        <family val="2"/>
        <scheme val="minor"/>
      </rPr>
      <t xml:space="preserve">, </t>
    </r>
    <r>
      <rPr>
        <b/>
        <sz val="10"/>
        <color rgb="FF000000"/>
        <rFont val="Arial"/>
        <family val="3"/>
        <charset val="129"/>
        <scheme val="minor"/>
      </rPr>
      <t>배터리가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고성능화될수록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화재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위험성도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상승</t>
    </r>
  </si>
  <si>
    <t>1. Intro: Why shortage?</t>
    <phoneticPr fontId="6" type="noConversion"/>
  </si>
  <si>
    <r>
      <t>UNECE</t>
    </r>
    <r>
      <rPr>
        <b/>
        <sz val="10"/>
        <color rgb="FF000000"/>
        <rFont val="Arial"/>
        <family val="3"/>
        <charset val="129"/>
        <scheme val="minor"/>
      </rPr>
      <t>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규제</t>
    </r>
    <phoneticPr fontId="6" type="noConversion"/>
  </si>
  <si>
    <r>
      <rPr>
        <sz val="10"/>
        <color rgb="FF000000"/>
        <rFont val="Arial"/>
        <family val="2"/>
        <charset val="129"/>
        <scheme val="minor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규제에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의해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전기차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제조사들은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열전파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시험을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거쳐야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함</t>
    </r>
    <phoneticPr fontId="6" type="noConversion"/>
  </si>
  <si>
    <r>
      <rPr>
        <sz val="10"/>
        <color rgb="FF000000"/>
        <rFont val="Arial"/>
        <family val="3"/>
        <charset val="129"/>
        <scheme val="minor"/>
      </rPr>
      <t>테스트를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위해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구멍을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뚫는다거나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과충전을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해서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강제적으로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열폭주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상황을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만듦</t>
    </r>
    <phoneticPr fontId="6" type="noConversion"/>
  </si>
  <si>
    <r>
      <t xml:space="preserve">테스트 </t>
    </r>
    <r>
      <rPr>
        <sz val="10"/>
        <color rgb="FF000000"/>
        <rFont val="Arial"/>
        <family val="2"/>
        <charset val="129"/>
        <scheme val="minor"/>
      </rPr>
      <t>중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외부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화재나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폭발이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발생하지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않고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경고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후</t>
    </r>
    <r>
      <rPr>
        <sz val="10"/>
        <color rgb="FF000000"/>
        <rFont val="Arial"/>
        <family val="2"/>
        <scheme val="minor"/>
      </rPr>
      <t xml:space="preserve"> 5</t>
    </r>
    <r>
      <rPr>
        <sz val="10"/>
        <color rgb="FF000000"/>
        <rFont val="Arial"/>
        <family val="2"/>
        <charset val="129"/>
        <scheme val="minor"/>
      </rPr>
      <t>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이내에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연기가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승객석에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들어오지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않으면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통과</t>
    </r>
    <phoneticPr fontId="6" type="noConversion"/>
  </si>
  <si>
    <r>
      <t>중국 (GB38031)과 유엔 (ECE/TRANS/180/Add.20)에서는 열폭주 제어를 위해 5</t>
    </r>
    <r>
      <rPr>
        <b/>
        <sz val="10"/>
        <color theme="1"/>
        <rFont val="Arial"/>
        <family val="2"/>
        <scheme val="minor"/>
      </rPr>
      <t>분 지연 규정을 현재 도입</t>
    </r>
  </si>
  <si>
    <r>
      <t>5</t>
    </r>
    <r>
      <rPr>
        <sz val="10"/>
        <color theme="1"/>
        <rFont val="Arial"/>
        <family val="3"/>
        <charset val="129"/>
        <scheme val="minor"/>
      </rPr>
      <t>분의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시간이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충분한가에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대한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논의가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지속되고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있고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제조사는</t>
    </r>
    <r>
      <rPr>
        <sz val="10"/>
        <color theme="1"/>
        <rFont val="Arial"/>
        <family val="2"/>
        <scheme val="minor"/>
      </rPr>
      <t xml:space="preserve"> 10, 20, 30</t>
    </r>
    <r>
      <rPr>
        <sz val="10"/>
        <color theme="1"/>
        <rFont val="Arial"/>
        <family val="3"/>
        <charset val="129"/>
        <scheme val="minor"/>
      </rPr>
      <t>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강화될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안전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규정에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대비해야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함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</si>
  <si>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관련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안전규제는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현재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논의중인</t>
    </r>
    <r>
      <rPr>
        <sz val="10"/>
        <color theme="1"/>
        <rFont val="Arial"/>
        <family val="2"/>
        <scheme val="minor"/>
      </rPr>
      <t xml:space="preserve"> UN GTR 2</t>
    </r>
    <r>
      <rPr>
        <sz val="10"/>
        <color theme="1"/>
        <rFont val="Arial"/>
        <family val="3"/>
        <charset val="129"/>
        <scheme val="minor"/>
      </rPr>
      <t>단계가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발표되면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더욱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강화될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것</t>
    </r>
    <phoneticPr fontId="6" type="noConversion"/>
  </si>
  <si>
    <r>
      <rPr>
        <sz val="10"/>
        <color rgb="FF000000"/>
        <rFont val="Arial"/>
        <family val="3"/>
        <charset val="129"/>
        <scheme val="minor"/>
      </rPr>
      <t>결국</t>
    </r>
    <r>
      <rPr>
        <sz val="10"/>
        <color rgb="FF000000"/>
        <rFont val="Arial"/>
        <family val="2"/>
        <scheme val="minor"/>
      </rPr>
      <t xml:space="preserve"> UNECE</t>
    </r>
    <r>
      <rPr>
        <sz val="10"/>
        <color rgb="FF000000"/>
        <rFont val="Arial"/>
        <family val="3"/>
        <charset val="129"/>
        <scheme val="minor"/>
      </rPr>
      <t>에서도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열전파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상황을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심각하게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받아들이고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있음</t>
    </r>
    <phoneticPr fontId="6" type="noConversion"/>
  </si>
  <si>
    <r>
      <t xml:space="preserve">열전파 </t>
    </r>
    <r>
      <rPr>
        <sz val="10"/>
        <color theme="1"/>
        <rFont val="Arial"/>
        <family val="3"/>
        <charset val="129"/>
        <scheme val="minor"/>
      </rPr>
      <t>상황은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단열재를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통해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해결될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밖에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없는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문제이고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여기서</t>
    </r>
    <r>
      <rPr>
        <sz val="10"/>
        <color theme="1"/>
        <rFont val="Arial"/>
        <family val="2"/>
        <scheme val="minor"/>
      </rPr>
      <t xml:space="preserve"> aerogel</t>
    </r>
    <r>
      <rPr>
        <sz val="10"/>
        <color theme="1"/>
        <rFont val="Arial"/>
        <family val="3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업사이드는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매우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큼</t>
    </r>
    <phoneticPr fontId="6" type="noConversion"/>
  </si>
  <si>
    <r>
      <t xml:space="preserve">1. </t>
    </r>
    <r>
      <rPr>
        <b/>
        <sz val="10"/>
        <color rgb="FF000000"/>
        <rFont val="Arial"/>
        <family val="3"/>
        <charset val="129"/>
        <scheme val="minor"/>
      </rPr>
      <t>열폭주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문제를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해결하는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마지막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방법</t>
    </r>
    <r>
      <rPr>
        <b/>
        <sz val="10"/>
        <color rgb="FF000000"/>
        <rFont val="Arial"/>
        <family val="2"/>
        <scheme val="minor"/>
      </rPr>
      <t xml:space="preserve">, </t>
    </r>
    <r>
      <rPr>
        <b/>
        <sz val="10"/>
        <color rgb="FF000000"/>
        <rFont val="Arial"/>
        <family val="3"/>
        <charset val="129"/>
        <scheme val="minor"/>
      </rPr>
      <t>단열재</t>
    </r>
    <phoneticPr fontId="6" type="noConversion"/>
  </si>
  <si>
    <r>
      <rPr>
        <b/>
        <sz val="10"/>
        <color rgb="FF000000"/>
        <rFont val="Arial"/>
        <family val="3"/>
        <charset val="129"/>
        <scheme val="minor"/>
      </rPr>
      <t>글로벌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자동차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제조사의</t>
    </r>
    <r>
      <rPr>
        <b/>
        <sz val="10"/>
        <color rgb="FF000000"/>
        <rFont val="Arial"/>
        <family val="2"/>
        <scheme val="minor"/>
      </rPr>
      <t xml:space="preserve"> 3</t>
    </r>
    <r>
      <rPr>
        <b/>
        <sz val="10"/>
        <color rgb="FF000000"/>
        <rFont val="Arial"/>
        <family val="3"/>
        <charset val="129"/>
        <scheme val="minor"/>
      </rPr>
      <t>가지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전략</t>
    </r>
    <phoneticPr fontId="6" type="noConversion"/>
  </si>
  <si>
    <r>
      <t xml:space="preserve">1) </t>
    </r>
    <r>
      <rPr>
        <sz val="10"/>
        <color theme="1"/>
        <rFont val="Arial"/>
        <family val="3"/>
        <charset val="129"/>
        <scheme val="minor"/>
      </rPr>
      <t>방열소재</t>
    </r>
    <r>
      <rPr>
        <sz val="10"/>
        <color theme="1"/>
        <rFont val="Arial"/>
        <family val="2"/>
        <scheme val="minor"/>
      </rPr>
      <t xml:space="preserve">(Thermal Interface Material) </t>
    </r>
    <r>
      <rPr>
        <sz val="10"/>
        <color theme="1"/>
        <rFont val="Arial"/>
        <family val="3"/>
        <charset val="129"/>
        <scheme val="minor"/>
      </rPr>
      <t>적용</t>
    </r>
    <phoneticPr fontId="6" type="noConversion"/>
  </si>
  <si>
    <r>
      <t xml:space="preserve">1) </t>
    </r>
    <r>
      <rPr>
        <sz val="10"/>
        <color rgb="FF000000"/>
        <rFont val="Arial"/>
        <family val="3"/>
        <charset val="129"/>
        <scheme val="minor"/>
      </rPr>
      <t>예방</t>
    </r>
    <r>
      <rPr>
        <sz val="10"/>
        <color rgb="FF000000"/>
        <rFont val="Arial"/>
        <family val="2"/>
        <scheme val="minor"/>
      </rPr>
      <t xml:space="preserve">: </t>
    </r>
    <r>
      <rPr>
        <sz val="10"/>
        <color rgb="FF000000"/>
        <rFont val="Arial"/>
        <family val="3"/>
        <charset val="129"/>
        <scheme val="minor"/>
      </rPr>
      <t>열폭주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감지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및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제어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</si>
  <si>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갭필러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갭패드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3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모듈과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쿨링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자켓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사이에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위치해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매개체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사이의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공간</t>
    </r>
    <r>
      <rPr>
        <sz val="10"/>
        <color theme="1"/>
        <rFont val="Arial"/>
        <family val="2"/>
        <scheme val="minor"/>
      </rPr>
      <t>(Gap)</t>
    </r>
    <r>
      <rPr>
        <sz val="10"/>
        <color theme="1"/>
        <rFont val="Arial"/>
        <family val="3"/>
        <charset val="129"/>
        <scheme val="minor"/>
      </rPr>
      <t>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메꿔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열을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효과적으로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전달</t>
    </r>
    <r>
      <rPr>
        <sz val="10"/>
        <color theme="1"/>
        <rFont val="Arial"/>
        <family val="2"/>
        <scheme val="minor"/>
      </rPr>
      <t>-</t>
    </r>
    <r>
      <rPr>
        <sz val="10"/>
        <color theme="1"/>
        <rFont val="Arial"/>
        <family val="3"/>
        <charset val="129"/>
        <scheme val="minor"/>
      </rPr>
      <t>방출</t>
    </r>
    <phoneticPr fontId="6" type="noConversion"/>
  </si>
  <si>
    <r>
      <t xml:space="preserve">2) </t>
    </r>
    <r>
      <rPr>
        <sz val="10"/>
        <color rgb="FF000000"/>
        <rFont val="Arial"/>
        <family val="3"/>
        <charset val="129"/>
        <scheme val="minor"/>
      </rPr>
      <t>억제</t>
    </r>
    <r>
      <rPr>
        <sz val="10"/>
        <color rgb="FF000000"/>
        <rFont val="Arial"/>
        <family val="2"/>
        <scheme val="minor"/>
      </rPr>
      <t xml:space="preserve">: </t>
    </r>
    <r>
      <rPr>
        <sz val="10"/>
        <color rgb="FF000000"/>
        <rFont val="Arial"/>
        <family val="3"/>
        <charset val="129"/>
        <scheme val="minor"/>
      </rPr>
      <t>이미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열폭주는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났고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다른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전이를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방지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</si>
  <si>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필러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3"/>
        <charset val="129"/>
        <scheme val="minor"/>
      </rPr>
      <t>액상</t>
    </r>
    <r>
      <rPr>
        <sz val="10"/>
        <color theme="1"/>
        <rFont val="Arial"/>
        <family val="2"/>
        <scheme val="minor"/>
      </rPr>
      <t xml:space="preserve">): </t>
    </r>
    <r>
      <rPr>
        <sz val="10"/>
        <color theme="1"/>
        <rFont val="Arial"/>
        <family val="3"/>
        <charset val="129"/>
        <scheme val="minor"/>
      </rPr>
      <t>액체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형태로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도포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경화를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거쳐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모듈과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배터리팩을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고정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방열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효과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충격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흡수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제조원가와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경량화에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유리</t>
    </r>
    <phoneticPr fontId="6" type="noConversion"/>
  </si>
  <si>
    <r>
      <t xml:space="preserve">&gt; </t>
    </r>
    <r>
      <rPr>
        <b/>
        <sz val="10"/>
        <color rgb="FF000000"/>
        <rFont val="Arial"/>
        <family val="3"/>
        <charset val="129"/>
        <scheme val="minor"/>
      </rPr>
      <t>이게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단열재</t>
    </r>
    <r>
      <rPr>
        <b/>
        <sz val="10"/>
        <color rgb="FF000000"/>
        <rFont val="Arial"/>
        <family val="2"/>
        <scheme val="minor"/>
      </rPr>
      <t xml:space="preserve">. </t>
    </r>
    <r>
      <rPr>
        <b/>
        <sz val="10"/>
        <color rgb="FF000000"/>
        <rFont val="Arial"/>
        <family val="3"/>
        <charset val="129"/>
        <scheme val="minor"/>
      </rPr>
      <t>즉</t>
    </r>
    <r>
      <rPr>
        <b/>
        <sz val="10"/>
        <color rgb="FF000000"/>
        <rFont val="Arial"/>
        <family val="2"/>
        <scheme val="minor"/>
      </rPr>
      <t xml:space="preserve">, </t>
    </r>
    <r>
      <rPr>
        <b/>
        <sz val="10"/>
        <color rgb="FF000000"/>
        <rFont val="Arial"/>
        <family val="3"/>
        <charset val="129"/>
        <scheme val="minor"/>
      </rPr>
      <t>단열재는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전이를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방지하기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위해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필요함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</si>
  <si>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순수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전기차향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위주로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사용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BEV(</t>
    </r>
    <r>
      <rPr>
        <sz val="10"/>
        <color theme="1"/>
        <rFont val="Arial"/>
        <family val="3"/>
        <charset val="129"/>
        <scheme val="minor"/>
      </rPr>
      <t>순수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) </t>
    </r>
    <r>
      <rPr>
        <sz val="10"/>
        <color theme="1"/>
        <rFont val="Arial"/>
        <family val="3"/>
        <charset val="129"/>
        <scheme val="minor"/>
      </rPr>
      <t>생산량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증가에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비례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</si>
  <si>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패드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3"/>
        <charset val="129"/>
        <scheme val="minor"/>
      </rPr>
      <t>고체</t>
    </r>
    <r>
      <rPr>
        <sz val="10"/>
        <color theme="1"/>
        <rFont val="Arial"/>
        <family val="2"/>
        <scheme val="minor"/>
      </rPr>
      <t xml:space="preserve">): </t>
    </r>
    <r>
      <rPr>
        <sz val="10"/>
        <color theme="1"/>
        <rFont val="Arial"/>
        <family val="3"/>
        <charset val="129"/>
        <scheme val="minor"/>
      </rPr>
      <t>배합물의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상</t>
    </r>
    <r>
      <rPr>
        <sz val="10"/>
        <color theme="1"/>
        <rFont val="Arial"/>
        <family val="2"/>
        <scheme val="minor"/>
      </rPr>
      <t>-</t>
    </r>
    <r>
      <rPr>
        <sz val="10"/>
        <color theme="1"/>
        <rFont val="Arial"/>
        <family val="3"/>
        <charset val="129"/>
        <scheme val="minor"/>
      </rPr>
      <t>하단부에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필름을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대고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열과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압력을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고체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형태로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만듦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고객이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원하는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규격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모양으로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경화된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상태로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출고</t>
    </r>
    <phoneticPr fontId="6" type="noConversion"/>
  </si>
  <si>
    <r>
      <rPr>
        <b/>
        <sz val="10"/>
        <color rgb="FF000000"/>
        <rFont val="Arial"/>
        <family val="3"/>
        <charset val="129"/>
        <scheme val="minor"/>
      </rPr>
      <t>열폭주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예방책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</si>
  <si>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내연기관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파생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전기차에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사용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순수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전기차로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전환되는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시기에는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비중이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낮아질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전망</t>
    </r>
    <phoneticPr fontId="6" type="noConversion"/>
  </si>
  <si>
    <r>
      <t xml:space="preserve">1)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관리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시스템</t>
    </r>
    <r>
      <rPr>
        <sz val="10"/>
        <color rgb="FF000000"/>
        <rFont val="Arial"/>
        <family val="2"/>
        <scheme val="minor"/>
      </rPr>
      <t xml:space="preserve">(BMS): </t>
    </r>
    <r>
      <rPr>
        <sz val="10"/>
        <color rgb="FF000000"/>
        <rFont val="Arial"/>
        <family val="3"/>
        <charset val="129"/>
        <scheme val="minor"/>
      </rPr>
      <t>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내부에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존재하는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셀들을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모니터링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이상이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있으면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운전자에게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경고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</si>
  <si>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핵심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경쟁력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3"/>
        <charset val="129"/>
        <scheme val="minor"/>
      </rPr>
      <t>열전도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무게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공급가격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</si>
  <si>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기존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방열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소재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3"/>
        <charset val="129"/>
        <scheme val="minor"/>
      </rPr>
      <t>글로벌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생산업체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대부분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우레탄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계열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현대자동차의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경우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실리콘계열의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방열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소재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적용</t>
    </r>
    <phoneticPr fontId="6" type="noConversion"/>
  </si>
  <si>
    <r>
      <t xml:space="preserve">2) </t>
    </r>
    <r>
      <rPr>
        <sz val="10"/>
        <color theme="1"/>
        <rFont val="Arial"/>
        <family val="3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시스템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설계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고도화</t>
    </r>
    <phoneticPr fontId="6" type="noConversion"/>
  </si>
  <si>
    <r>
      <t xml:space="preserve">열전파 </t>
    </r>
    <r>
      <rPr>
        <b/>
        <sz val="10"/>
        <color rgb="FF000000"/>
        <rFont val="Arial"/>
        <family val="2"/>
        <charset val="129"/>
        <scheme val="minor"/>
      </rPr>
      <t>억제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charset val="129"/>
        <scheme val="minor"/>
      </rPr>
      <t>방법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</si>
  <si>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자체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통합형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플랫폼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Arial"/>
        <family val="3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모터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시스템</t>
    </r>
    <r>
      <rPr>
        <sz val="10"/>
        <color theme="1"/>
        <rFont val="Arial"/>
        <family val="2"/>
        <scheme val="minor"/>
      </rPr>
      <t xml:space="preserve">) </t>
    </r>
    <r>
      <rPr>
        <sz val="10"/>
        <color theme="1"/>
        <rFont val="Arial"/>
        <family val="3"/>
        <charset val="129"/>
        <scheme val="minor"/>
      </rPr>
      <t>확대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전망</t>
    </r>
    <r>
      <rPr>
        <sz val="10"/>
        <color theme="1"/>
        <rFont val="Arial"/>
        <family val="2"/>
        <scheme val="minor"/>
      </rPr>
      <t xml:space="preserve"> (ex. </t>
    </r>
    <r>
      <rPr>
        <sz val="10"/>
        <color theme="1"/>
        <rFont val="Arial"/>
        <family val="3"/>
        <charset val="129"/>
        <scheme val="minor"/>
      </rPr>
      <t>현대차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그룹의</t>
    </r>
    <r>
      <rPr>
        <sz val="10"/>
        <color theme="1"/>
        <rFont val="Arial"/>
        <family val="2"/>
        <scheme val="minor"/>
      </rPr>
      <t xml:space="preserve"> E-GMP)</t>
    </r>
    <phoneticPr fontId="6" type="noConversion"/>
  </si>
  <si>
    <r>
      <t xml:space="preserve">1) </t>
    </r>
    <r>
      <rPr>
        <sz val="10"/>
        <color rgb="FF000000"/>
        <rFont val="Arial"/>
        <family val="3"/>
        <charset val="129"/>
        <scheme val="minor"/>
      </rPr>
      <t>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관리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시스템</t>
    </r>
    <r>
      <rPr>
        <sz val="10"/>
        <color rgb="FF000000"/>
        <rFont val="Arial"/>
        <family val="2"/>
        <scheme val="minor"/>
      </rPr>
      <t xml:space="preserve">: </t>
    </r>
    <r>
      <rPr>
        <sz val="10"/>
        <color rgb="FF000000"/>
        <rFont val="Arial"/>
        <family val="3"/>
        <charset val="129"/>
        <scheme val="minor"/>
      </rPr>
      <t>냉각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시스템으로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방출</t>
    </r>
    <r>
      <rPr>
        <sz val="10"/>
        <color rgb="FF000000"/>
        <rFont val="Arial"/>
        <family val="2"/>
        <scheme val="minor"/>
      </rPr>
      <t xml:space="preserve">. but </t>
    </r>
    <r>
      <rPr>
        <sz val="10"/>
        <color rgb="FF000000"/>
        <rFont val="Arial"/>
        <family val="3"/>
        <charset val="129"/>
        <scheme val="minor"/>
      </rPr>
      <t>충돌나서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망가지면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항시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사용할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없고</t>
    </r>
    <r>
      <rPr>
        <sz val="10"/>
        <color rgb="FF000000"/>
        <rFont val="Arial"/>
        <family val="2"/>
        <scheme val="minor"/>
      </rPr>
      <t xml:space="preserve">,  </t>
    </r>
    <r>
      <rPr>
        <b/>
        <sz val="10"/>
        <color rgb="FF000000"/>
        <rFont val="Arial"/>
        <family val="3"/>
        <charset val="129"/>
        <scheme val="minor"/>
      </rPr>
      <t>열폭주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상황의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초반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몇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동안에는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큰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영향을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주지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못함</t>
    </r>
    <phoneticPr fontId="6" type="noConversion"/>
  </si>
  <si>
    <r>
      <t xml:space="preserve">3) </t>
    </r>
    <r>
      <rPr>
        <sz val="10"/>
        <color theme="1"/>
        <rFont val="Arial"/>
        <family val="3"/>
        <charset val="129"/>
        <scheme val="minor"/>
      </rPr>
      <t>열폭주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차단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패드를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통한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보완</t>
    </r>
    <phoneticPr fontId="6" type="noConversion"/>
  </si>
  <si>
    <r>
      <t xml:space="preserve">2) </t>
    </r>
    <r>
      <rPr>
        <sz val="10"/>
        <color rgb="FF000000"/>
        <rFont val="Arial"/>
        <family val="3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장벽</t>
    </r>
    <r>
      <rPr>
        <sz val="10"/>
        <color rgb="FF000000"/>
        <rFont val="Arial"/>
        <family val="2"/>
        <scheme val="minor"/>
      </rPr>
      <t xml:space="preserve">: </t>
    </r>
    <r>
      <rPr>
        <sz val="10"/>
        <color rgb="FF000000"/>
        <rFont val="Arial"/>
        <family val="3"/>
        <charset val="129"/>
        <scheme val="minor"/>
      </rPr>
      <t>열폭주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상황은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일단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발생하면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멈출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없지만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장벽이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인접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셀로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불이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옮겨붙는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막아줌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</si>
  <si>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기능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3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화재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확산을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늦춰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대피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확보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</si>
  <si>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대당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공급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가격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Arial"/>
        <family val="3"/>
        <charset val="129"/>
        <scheme val="minor"/>
      </rPr>
      <t>기존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방열소재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대비</t>
    </r>
    <r>
      <rPr>
        <sz val="10"/>
        <color theme="1"/>
        <rFont val="Arial"/>
        <family val="2"/>
        <scheme val="minor"/>
      </rPr>
      <t xml:space="preserve"> 2.5~3</t>
    </r>
    <r>
      <rPr>
        <sz val="10"/>
        <color theme="1"/>
        <rFont val="Arial"/>
        <family val="3"/>
        <charset val="129"/>
        <scheme val="minor"/>
      </rPr>
      <t>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이상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높을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것으로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예상</t>
    </r>
    <phoneticPr fontId="6" type="noConversion"/>
  </si>
  <si>
    <r>
      <t xml:space="preserve">GTR 규제에 </t>
    </r>
    <r>
      <rPr>
        <sz val="10"/>
        <color rgb="FF000000"/>
        <rFont val="Arial"/>
        <family val="3"/>
        <charset val="129"/>
        <scheme val="minor"/>
      </rPr>
      <t>의해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열전파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상황을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지연하고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경고하는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일이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매우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중요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</si>
  <si>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요즘은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전기차의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성능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향상과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안전성을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동시에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달성해야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함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</si>
  <si>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팩의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설계가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점점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통합되고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있고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이에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따라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열전파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방지책이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더욱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중요해짐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</si>
  <si>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가령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셀</t>
    </r>
    <r>
      <rPr>
        <sz val="10"/>
        <color theme="1"/>
        <rFont val="Arial"/>
        <family val="2"/>
        <scheme val="minor"/>
      </rPr>
      <t>-</t>
    </r>
    <r>
      <rPr>
        <sz val="10"/>
        <color theme="1"/>
        <rFont val="Arial"/>
        <family val="3"/>
        <charset val="129"/>
        <scheme val="minor"/>
      </rPr>
      <t>투</t>
    </r>
    <r>
      <rPr>
        <sz val="10"/>
        <color theme="1"/>
        <rFont val="Arial"/>
        <family val="2"/>
        <scheme val="minor"/>
      </rPr>
      <t>-</t>
    </r>
    <r>
      <rPr>
        <sz val="10"/>
        <color theme="1"/>
        <rFont val="Arial"/>
        <family val="3"/>
        <charset val="129"/>
        <scheme val="minor"/>
      </rPr>
      <t>팩</t>
    </r>
    <r>
      <rPr>
        <sz val="10"/>
        <color theme="1"/>
        <rFont val="Arial"/>
        <family val="2"/>
        <scheme val="minor"/>
      </rPr>
      <t xml:space="preserve"> (cello-to-pack) </t>
    </r>
    <r>
      <rPr>
        <sz val="10"/>
        <color theme="1"/>
        <rFont val="Arial"/>
        <family val="3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셀</t>
    </r>
    <r>
      <rPr>
        <sz val="10"/>
        <color theme="1"/>
        <rFont val="Arial"/>
        <family val="2"/>
        <scheme val="minor"/>
      </rPr>
      <t>-</t>
    </r>
    <r>
      <rPr>
        <sz val="10"/>
        <color theme="1"/>
        <rFont val="Arial"/>
        <family val="3"/>
        <charset val="129"/>
        <scheme val="minor"/>
      </rPr>
      <t>투</t>
    </r>
    <r>
      <rPr>
        <sz val="10"/>
        <color theme="1"/>
        <rFont val="Arial"/>
        <family val="2"/>
        <scheme val="minor"/>
      </rPr>
      <t>-</t>
    </r>
    <r>
      <rPr>
        <sz val="10"/>
        <color theme="1"/>
        <rFont val="Arial"/>
        <family val="3"/>
        <charset val="129"/>
        <scheme val="minor"/>
      </rPr>
      <t>섀시</t>
    </r>
    <r>
      <rPr>
        <sz val="10"/>
        <color theme="1"/>
        <rFont val="Arial"/>
        <family val="2"/>
        <scheme val="minor"/>
      </rPr>
      <t xml:space="preserve"> (cell-to-chassis) </t>
    </r>
    <r>
      <rPr>
        <sz val="10"/>
        <color theme="1"/>
        <rFont val="Arial"/>
        <family val="3"/>
        <charset val="129"/>
        <scheme val="minor"/>
      </rPr>
      <t>디자인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유행</t>
    </r>
    <phoneticPr fontId="6" type="noConversion"/>
  </si>
  <si>
    <r>
      <t xml:space="preserve">&gt; </t>
    </r>
    <r>
      <rPr>
        <sz val="10"/>
        <color theme="1"/>
        <rFont val="Arial"/>
        <family val="3"/>
        <charset val="129"/>
        <scheme val="minor"/>
      </rPr>
      <t>모듈이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빠지면서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간의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물리적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분리와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추가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보호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장치를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설치할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공간이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부족</t>
    </r>
    <phoneticPr fontId="6" type="noConversion"/>
  </si>
  <si>
    <r>
      <t xml:space="preserve">&gt; </t>
    </r>
    <r>
      <rPr>
        <sz val="10"/>
        <color theme="1"/>
        <rFont val="Arial"/>
        <family val="3"/>
        <charset val="129"/>
        <scheme val="minor"/>
      </rPr>
      <t>고성능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물리적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분리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스마트</t>
    </r>
    <r>
      <rPr>
        <sz val="10"/>
        <color theme="1"/>
        <rFont val="Arial"/>
        <family val="2"/>
        <scheme val="minor"/>
      </rPr>
      <t xml:space="preserve"> BMS </t>
    </r>
    <r>
      <rPr>
        <sz val="10"/>
        <color theme="1"/>
        <rFont val="Arial"/>
        <family val="3"/>
        <charset val="129"/>
        <scheme val="minor"/>
      </rPr>
      <t>기술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냉각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시스템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등이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중요해짐</t>
    </r>
    <phoneticPr fontId="6" type="noConversion"/>
  </si>
  <si>
    <r>
      <rPr>
        <sz val="10"/>
        <color rgb="FF000000"/>
        <rFont val="Arial"/>
        <family val="2"/>
        <charset val="129"/>
        <scheme val="minor"/>
      </rPr>
      <t>열관리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시스템이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장벽보다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효과는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우수하지만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열관리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시스템만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쓰는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기업은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없음</t>
    </r>
    <phoneticPr fontId="6" type="noConversion"/>
  </si>
  <si>
    <r>
      <rPr>
        <sz val="10"/>
        <color theme="1"/>
        <rFont val="Arial"/>
        <family val="2"/>
        <charset val="129"/>
        <scheme val="minor"/>
      </rPr>
      <t>밑의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사진을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보면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많은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기업에서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단열재를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사용하여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장벽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억제책을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쓰고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있음을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있음</t>
    </r>
    <phoneticPr fontId="6" type="noConversion"/>
  </si>
  <si>
    <r>
      <rPr>
        <b/>
        <sz val="10"/>
        <color theme="1"/>
        <rFont val="Arial"/>
        <family val="3"/>
        <charset val="129"/>
        <scheme val="minor"/>
      </rPr>
      <t>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장벽이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갖춰야할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기능</t>
    </r>
    <phoneticPr fontId="6" type="noConversion"/>
  </si>
  <si>
    <r>
      <t xml:space="preserve">2. </t>
    </r>
    <r>
      <rPr>
        <b/>
        <sz val="10"/>
        <color rgb="FF000000"/>
        <rFont val="Arial"/>
        <family val="3"/>
        <charset val="129"/>
        <scheme val="minor"/>
      </rPr>
      <t>많은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단열재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중에</t>
    </r>
    <r>
      <rPr>
        <b/>
        <sz val="10"/>
        <color rgb="FF000000"/>
        <rFont val="Arial"/>
        <family val="2"/>
        <scheme val="minor"/>
      </rPr>
      <t xml:space="preserve"> WHY </t>
    </r>
    <r>
      <rPr>
        <b/>
        <sz val="10"/>
        <color rgb="FF000000"/>
        <rFont val="Arial"/>
        <family val="3"/>
        <charset val="129"/>
        <scheme val="minor"/>
      </rPr>
      <t>에어로겔</t>
    </r>
    <r>
      <rPr>
        <b/>
        <sz val="10"/>
        <color rgb="FF000000"/>
        <rFont val="Arial"/>
        <family val="2"/>
        <scheme val="minor"/>
      </rPr>
      <t xml:space="preserve">? + </t>
    </r>
    <r>
      <rPr>
        <b/>
        <sz val="10"/>
        <color rgb="FF000000"/>
        <rFont val="Arial"/>
        <family val="3"/>
        <charset val="129"/>
        <scheme val="minor"/>
      </rPr>
      <t>그래서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어떤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제형의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배터리에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어떻게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들어가는지</t>
    </r>
    <r>
      <rPr>
        <b/>
        <sz val="10"/>
        <color rgb="FF000000"/>
        <rFont val="Arial"/>
        <family val="2"/>
        <scheme val="minor"/>
      </rPr>
      <t xml:space="preserve">(ex. </t>
    </r>
    <r>
      <rPr>
        <b/>
        <sz val="10"/>
        <color rgb="FF000000"/>
        <rFont val="Arial"/>
        <family val="3"/>
        <charset val="129"/>
        <scheme val="minor"/>
      </rPr>
      <t>배터리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하나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당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얼만큼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들어가는지</t>
    </r>
    <r>
      <rPr>
        <b/>
        <sz val="10"/>
        <color rgb="FF000000"/>
        <rFont val="Arial"/>
        <family val="2"/>
        <scheme val="minor"/>
      </rPr>
      <t>?)</t>
    </r>
    <phoneticPr fontId="6" type="noConversion"/>
  </si>
  <si>
    <r>
      <t xml:space="preserve">1) EV </t>
    </r>
    <r>
      <rPr>
        <b/>
        <sz val="10"/>
        <color theme="1"/>
        <rFont val="Arial"/>
        <family val="3"/>
        <charset val="129"/>
        <scheme val="minor"/>
      </rPr>
      <t>배터리</t>
    </r>
    <r>
      <rPr>
        <b/>
        <sz val="10"/>
        <color theme="1"/>
        <rFont val="Arial"/>
        <family val="2"/>
        <scheme val="minor"/>
      </rPr>
      <t xml:space="preserve">  </t>
    </r>
    <r>
      <rPr>
        <b/>
        <sz val="10"/>
        <color theme="1"/>
        <rFont val="Arial"/>
        <family val="3"/>
        <charset val="129"/>
        <scheme val="minor"/>
      </rPr>
      <t>관점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</si>
  <si>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단열재의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성능을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나타내는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주요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지표는</t>
    </r>
    <r>
      <rPr>
        <sz val="10"/>
        <color theme="1"/>
        <rFont val="Arial"/>
        <family val="2"/>
        <scheme val="minor"/>
      </rPr>
      <t xml:space="preserve"> 1) </t>
    </r>
    <r>
      <rPr>
        <sz val="10"/>
        <color theme="1"/>
        <rFont val="Arial"/>
        <family val="2"/>
        <charset val="129"/>
        <scheme val="minor"/>
      </rPr>
      <t>압축성</t>
    </r>
    <r>
      <rPr>
        <sz val="10"/>
        <color theme="1"/>
        <rFont val="Arial"/>
        <family val="2"/>
        <scheme val="minor"/>
      </rPr>
      <t xml:space="preserve"> 2) </t>
    </r>
    <r>
      <rPr>
        <sz val="10"/>
        <color theme="1"/>
        <rFont val="Arial"/>
        <family val="3"/>
        <charset val="129"/>
        <scheme val="minor"/>
      </rPr>
      <t>밀도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두께</t>
    </r>
    <r>
      <rPr>
        <sz val="10"/>
        <color theme="1"/>
        <rFont val="Arial"/>
        <family val="2"/>
        <scheme val="minor"/>
      </rPr>
      <t xml:space="preserve"> 3) </t>
    </r>
    <r>
      <rPr>
        <sz val="10"/>
        <color theme="1"/>
        <rFont val="Arial"/>
        <family val="2"/>
        <charset val="129"/>
        <scheme val="minor"/>
      </rPr>
      <t>열전도성</t>
    </r>
    <r>
      <rPr>
        <sz val="10"/>
        <color theme="1"/>
        <rFont val="Arial"/>
        <family val="2"/>
        <scheme val="minor"/>
      </rPr>
      <t xml:space="preserve"> 4) </t>
    </r>
    <r>
      <rPr>
        <sz val="10"/>
        <color theme="1"/>
        <rFont val="Arial"/>
        <family val="3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최대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한계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온도</t>
    </r>
    <phoneticPr fontId="6" type="noConversion"/>
  </si>
  <si>
    <r>
      <rPr>
        <sz val="10"/>
        <color rgb="FF000000"/>
        <rFont val="Arial"/>
        <family val="3"/>
        <charset val="129"/>
        <scheme val="minor"/>
      </rPr>
      <t>그동안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국내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제조사들은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운모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소재를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끼워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넣는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방식을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사용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압축성</t>
    </r>
    <r>
      <rPr>
        <sz val="10"/>
        <color rgb="FF000000"/>
        <rFont val="Arial"/>
        <family val="2"/>
        <scheme val="minor"/>
      </rPr>
      <t xml:space="preserve"> bad</t>
    </r>
    <phoneticPr fontId="6" type="noConversion"/>
  </si>
  <si>
    <r>
      <rPr>
        <sz val="10"/>
        <color rgb="FF000000"/>
        <rFont val="Arial"/>
        <family val="3"/>
        <charset val="129"/>
        <scheme val="minor"/>
      </rPr>
      <t>왼쪽이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운모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오른쪽이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에어로겔</t>
    </r>
    <phoneticPr fontId="6" type="noConversion"/>
  </si>
  <si>
    <r>
      <rPr>
        <sz val="10"/>
        <color rgb="FF000000"/>
        <rFont val="Arial"/>
        <family val="3"/>
        <charset val="129"/>
        <scheme val="minor"/>
      </rPr>
      <t>운모는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돌이라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압축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깨질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밖에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없음</t>
    </r>
    <phoneticPr fontId="6" type="noConversion"/>
  </si>
  <si>
    <r>
      <t xml:space="preserve">반면에 </t>
    </r>
    <r>
      <rPr>
        <sz val="10"/>
        <color rgb="FF000000"/>
        <rFont val="Arial"/>
        <family val="3"/>
        <charset val="129"/>
        <scheme val="minor"/>
      </rPr>
      <t>에어로겔의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구조를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보면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공기를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많이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포함하고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있는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구조라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압축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공기가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빠져나가며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탄성을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보임</t>
    </r>
    <phoneticPr fontId="6" type="noConversion"/>
  </si>
  <si>
    <r>
      <rPr>
        <b/>
        <sz val="10"/>
        <color theme="1"/>
        <rFont val="Arial"/>
        <family val="3"/>
        <charset val="129"/>
        <scheme val="minor"/>
      </rPr>
      <t>단열재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가격의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경우</t>
    </r>
    <r>
      <rPr>
        <b/>
        <sz val="10"/>
        <color theme="1"/>
        <rFont val="Arial"/>
        <family val="2"/>
        <scheme val="minor"/>
      </rPr>
      <t xml:space="preserve">, </t>
    </r>
    <r>
      <rPr>
        <b/>
        <sz val="10"/>
        <color theme="1"/>
        <rFont val="Arial"/>
        <family val="3"/>
        <charset val="129"/>
        <scheme val="minor"/>
      </rPr>
      <t>전기차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제조비용의</t>
    </r>
    <r>
      <rPr>
        <b/>
        <sz val="10"/>
        <color theme="1"/>
        <rFont val="Arial"/>
        <family val="2"/>
        <scheme val="minor"/>
      </rPr>
      <t xml:space="preserve"> 1%</t>
    </r>
    <r>
      <rPr>
        <b/>
        <sz val="10"/>
        <color theme="1"/>
        <rFont val="Arial"/>
        <family val="3"/>
        <charset val="129"/>
        <scheme val="minor"/>
      </rPr>
      <t>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안되는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매우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작은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비중을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차지하기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때문에</t>
    </r>
    <phoneticPr fontId="6" type="noConversion"/>
  </si>
  <si>
    <r>
      <rPr>
        <sz val="10"/>
        <color rgb="FF000000"/>
        <rFont val="Arial"/>
        <family val="3"/>
        <charset val="129"/>
        <scheme val="minor"/>
      </rPr>
      <t>훨씬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좋은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성능으로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안정성과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수명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등을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늘이는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실리카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에어로겔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사용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증가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추세</t>
    </r>
    <phoneticPr fontId="6" type="noConversion"/>
  </si>
  <si>
    <r>
      <t xml:space="preserve">2) </t>
    </r>
    <r>
      <rPr>
        <b/>
        <sz val="10"/>
        <color rgb="FF000000"/>
        <rFont val="Arial"/>
        <family val="3"/>
        <charset val="129"/>
        <scheme val="minor"/>
      </rPr>
      <t>에너지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산업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3"/>
        <charset val="129"/>
        <scheme val="minor"/>
      </rPr>
      <t>관점</t>
    </r>
    <phoneticPr fontId="6" type="noConversion"/>
  </si>
  <si>
    <r>
      <rPr>
        <sz val="10"/>
        <color rgb="FF000000"/>
        <rFont val="Arial"/>
        <family val="3"/>
        <charset val="129"/>
        <scheme val="minor"/>
      </rPr>
      <t>에너지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산업에서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단열재는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가격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전도성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밀도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두께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등이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중요함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</si>
  <si>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널리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쓰이는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단열재는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폴리우레탄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폼</t>
    </r>
    <r>
      <rPr>
        <sz val="10"/>
        <color theme="1"/>
        <rFont val="Arial"/>
        <family val="2"/>
        <scheme val="minor"/>
      </rPr>
      <t>(Polyurethane Foam)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</si>
  <si>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하지만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실리카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에어로겔의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뛰어난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극저온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환경에서의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단열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성능과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가벼운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무게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낮은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수분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흡수율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때문에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최근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에어로겔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사용량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증가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추세</t>
    </r>
    <phoneticPr fontId="6" type="noConversion"/>
  </si>
  <si>
    <r>
      <rPr>
        <sz val="10"/>
        <color rgb="FF000000"/>
        <rFont val="Arial"/>
        <family val="3"/>
        <charset val="129"/>
        <scheme val="minor"/>
      </rPr>
      <t>고온의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공정과정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유지와</t>
    </r>
    <r>
      <rPr>
        <sz val="10"/>
        <color rgb="FF000000"/>
        <rFont val="Arial"/>
        <family val="2"/>
        <scheme val="minor"/>
      </rPr>
      <t xml:space="preserve"> CUI </t>
    </r>
    <r>
      <rPr>
        <sz val="10"/>
        <color rgb="FF000000"/>
        <rFont val="Arial"/>
        <family val="3"/>
        <charset val="129"/>
        <scheme val="minor"/>
      </rPr>
      <t>완화가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매우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중요하기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때문</t>
    </r>
    <r>
      <rPr>
        <sz val="10"/>
        <color rgb="FF000000"/>
        <rFont val="Arial"/>
        <family val="2"/>
        <scheme val="minor"/>
      </rPr>
      <t xml:space="preserve"> (</t>
    </r>
    <r>
      <rPr>
        <sz val="10"/>
        <color rgb="FF000000"/>
        <rFont val="Arial"/>
        <family val="3"/>
        <charset val="129"/>
        <scheme val="minor"/>
      </rPr>
      <t>동사만의</t>
    </r>
    <r>
      <rPr>
        <sz val="10"/>
        <color rgb="FF000000"/>
        <rFont val="Arial"/>
        <family val="2"/>
        <scheme val="minor"/>
      </rPr>
      <t xml:space="preserve"> Pyrogel</t>
    </r>
    <r>
      <rPr>
        <sz val="10"/>
        <color rgb="FF000000"/>
        <rFont val="Arial"/>
        <family val="3"/>
        <charset val="129"/>
        <scheme val="minor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소수성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성질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때문</t>
    </r>
    <r>
      <rPr>
        <sz val="10"/>
        <color rgb="FF000000"/>
        <rFont val="Arial"/>
        <family val="2"/>
        <scheme val="minor"/>
      </rPr>
      <t>)</t>
    </r>
  </si>
  <si>
    <r>
      <rPr>
        <sz val="10"/>
        <color theme="1"/>
        <rFont val="Arial"/>
        <family val="3"/>
        <charset val="129"/>
        <scheme val="minor"/>
      </rPr>
      <t>해저용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단열재는</t>
    </r>
    <r>
      <rPr>
        <sz val="10"/>
        <color theme="1"/>
        <rFont val="Arial"/>
        <family val="2"/>
        <scheme val="minor"/>
      </rPr>
      <t xml:space="preserve"> PiP(Pipe in Pipe)</t>
    </r>
    <r>
      <rPr>
        <sz val="10"/>
        <color theme="1"/>
        <rFont val="Arial"/>
        <family val="3"/>
        <charset val="129"/>
        <scheme val="minor"/>
      </rPr>
      <t>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사용</t>
    </r>
    <r>
      <rPr>
        <sz val="10"/>
        <color theme="1"/>
        <rFont val="Arial"/>
        <family val="2"/>
        <scheme val="minor"/>
      </rPr>
      <t xml:space="preserve"> - </t>
    </r>
    <r>
      <rPr>
        <sz val="10"/>
        <color theme="1"/>
        <rFont val="Arial"/>
        <family val="3"/>
        <charset val="129"/>
        <scheme val="minor"/>
      </rPr>
      <t>얇고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수분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흡수력이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낮은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에어로겔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단열재가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필요</t>
    </r>
    <r>
      <rPr>
        <sz val="10"/>
        <color theme="1"/>
        <rFont val="Arial"/>
        <family val="2"/>
        <scheme val="minor"/>
      </rPr>
      <t xml:space="preserve"> (</t>
    </r>
    <r>
      <rPr>
        <sz val="10"/>
        <color theme="1"/>
        <rFont val="Arial"/>
        <family val="3"/>
        <charset val="129"/>
        <scheme val="minor"/>
      </rPr>
      <t>단열재가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두꺼우면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외관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파이프도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커져야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하기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때문에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비용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증가</t>
    </r>
    <r>
      <rPr>
        <sz val="10"/>
        <color theme="1"/>
        <rFont val="Arial"/>
        <family val="2"/>
        <scheme val="minor"/>
      </rPr>
      <t>)</t>
    </r>
    <phoneticPr fontId="6" type="noConversion"/>
  </si>
  <si>
    <r>
      <rPr>
        <sz val="10"/>
        <color theme="1"/>
        <rFont val="Arial"/>
        <family val="2"/>
        <charset val="129"/>
        <scheme val="minor"/>
      </rPr>
      <t>이외에도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발전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2"/>
        <charset val="129"/>
        <scheme val="minor"/>
      </rPr>
      <t>지역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인프라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등에서도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동사의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에어로겔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</t>
    </r>
    <phoneticPr fontId="6" type="noConversion"/>
  </si>
  <si>
    <r>
      <t xml:space="preserve">3. </t>
    </r>
    <r>
      <rPr>
        <b/>
        <sz val="10"/>
        <color theme="1"/>
        <rFont val="Arial"/>
        <family val="2"/>
        <charset val="129"/>
        <scheme val="minor"/>
      </rPr>
      <t>동사의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에어로겔이</t>
    </r>
    <r>
      <rPr>
        <b/>
        <sz val="10"/>
        <color theme="1"/>
        <rFont val="Arial"/>
        <family val="2"/>
        <scheme val="minor"/>
      </rPr>
      <t xml:space="preserve"> BEST</t>
    </r>
    <phoneticPr fontId="6" type="noConversion"/>
  </si>
  <si>
    <r>
      <t>120</t>
    </r>
    <r>
      <rPr>
        <sz val="10"/>
        <color rgb="FF000000"/>
        <rFont val="Arial"/>
        <family val="1"/>
        <scheme val="minor"/>
      </rPr>
      <t>℃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정도에서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평상시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압력으로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오랜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시간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걸려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건조하는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방식</t>
    </r>
    <phoneticPr fontId="6" type="noConversion"/>
  </si>
  <si>
    <r>
      <t xml:space="preserve">&gt; </t>
    </r>
    <r>
      <rPr>
        <sz val="10"/>
        <color rgb="FF000000"/>
        <rFont val="Arial"/>
        <family val="3"/>
        <charset val="129"/>
        <scheme val="minor"/>
      </rPr>
      <t>오래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걸리고</t>
    </r>
    <r>
      <rPr>
        <sz val="10"/>
        <color rgb="FF000000"/>
        <rFont val="Arial"/>
        <family val="2"/>
        <scheme val="minor"/>
      </rPr>
      <t xml:space="preserve">, CAPA </t>
    </r>
    <r>
      <rPr>
        <sz val="10"/>
        <color rgb="FF000000"/>
        <rFont val="Arial"/>
        <family val="3"/>
        <charset val="129"/>
        <scheme val="minor"/>
      </rPr>
      <t>확장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한계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Arial"/>
        <family val="3"/>
        <charset val="129"/>
        <scheme val="minor"/>
      </rPr>
      <t>대량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생산이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힘들다</t>
    </r>
    <phoneticPr fontId="6" type="noConversion"/>
  </si>
  <si>
    <r>
      <t xml:space="preserve">4) </t>
    </r>
    <r>
      <rPr>
        <sz val="10"/>
        <color theme="1"/>
        <rFont val="Arial"/>
        <family val="3"/>
        <charset val="129"/>
        <scheme val="minor"/>
      </rPr>
      <t>전기차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관련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체크</t>
    </r>
    <phoneticPr fontId="6" type="noConversion"/>
  </si>
  <si>
    <r>
      <t xml:space="preserve">에어로겔에 </t>
    </r>
    <r>
      <rPr>
        <b/>
        <sz val="10"/>
        <color rgb="FF000000"/>
        <rFont val="Arial"/>
        <family val="2"/>
        <charset val="129"/>
        <scheme val="minor"/>
      </rPr>
      <t>집중하는</t>
    </r>
    <r>
      <rPr>
        <b/>
        <sz val="10"/>
        <color rgb="FF000000"/>
        <rFont val="Arial"/>
        <family val="2"/>
        <scheme val="minor"/>
      </rPr>
      <t xml:space="preserve"> aspen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</si>
  <si>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우리가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선택한</t>
    </r>
    <r>
      <rPr>
        <sz val="10"/>
        <color theme="1"/>
        <rFont val="Arial"/>
        <family val="2"/>
        <scheme val="minor"/>
      </rPr>
      <t xml:space="preserve"> aspen aerogel</t>
    </r>
    <r>
      <rPr>
        <sz val="10"/>
        <color theme="1"/>
        <rFont val="Arial"/>
        <family val="3"/>
        <charset val="129"/>
        <scheme val="minor"/>
      </rPr>
      <t>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글로벌</t>
    </r>
    <r>
      <rPr>
        <sz val="10"/>
        <color theme="1"/>
        <rFont val="Arial"/>
        <family val="2"/>
        <scheme val="minor"/>
      </rPr>
      <t xml:space="preserve"> aerogel </t>
    </r>
    <r>
      <rPr>
        <sz val="10"/>
        <color theme="1"/>
        <rFont val="Arial"/>
        <family val="3"/>
        <charset val="129"/>
        <scheme val="minor"/>
      </rPr>
      <t>시장에서</t>
    </r>
    <r>
      <rPr>
        <sz val="10"/>
        <color theme="1"/>
        <rFont val="Arial"/>
        <family val="2"/>
        <scheme val="minor"/>
      </rPr>
      <t xml:space="preserve"> ms</t>
    </r>
    <r>
      <rPr>
        <sz val="10"/>
        <color theme="1"/>
        <rFont val="Arial"/>
        <family val="3"/>
        <charset val="129"/>
        <scheme val="minor"/>
      </rPr>
      <t>가</t>
    </r>
    <r>
      <rPr>
        <sz val="10"/>
        <color theme="1"/>
        <rFont val="Arial"/>
        <family val="2"/>
        <scheme val="minor"/>
      </rPr>
      <t xml:space="preserve"> 3% </t>
    </r>
    <r>
      <rPr>
        <sz val="10"/>
        <color theme="1"/>
        <rFont val="Arial"/>
        <family val="3"/>
        <charset val="129"/>
        <scheme val="minor"/>
      </rPr>
      <t>정도</t>
    </r>
    <phoneticPr fontId="6" type="noConversion"/>
  </si>
  <si>
    <r>
      <t>aspen</t>
    </r>
    <r>
      <rPr>
        <sz val="10"/>
        <color theme="1"/>
        <rFont val="Arial"/>
        <family val="3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경쟁사로는</t>
    </r>
    <r>
      <rPr>
        <sz val="10"/>
        <color theme="1"/>
        <rFont val="Arial"/>
        <family val="2"/>
        <scheme val="minor"/>
      </rPr>
      <t xml:space="preserve"> cabot corporation, aerogel technology, Nano tech Co. Ltd, Armacell </t>
    </r>
    <r>
      <rPr>
        <sz val="10"/>
        <color theme="1"/>
        <rFont val="Arial"/>
        <family val="3"/>
        <charset val="129"/>
        <scheme val="minor"/>
      </rPr>
      <t>등이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존재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</si>
  <si>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중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우리가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투자할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있는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상장사는</t>
    </r>
    <r>
      <rPr>
        <sz val="10"/>
        <color theme="1"/>
        <rFont val="Arial"/>
        <family val="2"/>
        <scheme val="minor"/>
      </rPr>
      <t xml:space="preserve"> aspen aerogel, cabot corporation, </t>
    </r>
    <r>
      <rPr>
        <sz val="10"/>
        <color theme="1"/>
        <rFont val="Arial"/>
        <family val="3"/>
        <charset val="129"/>
        <scheme val="minor"/>
      </rPr>
      <t>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뿐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</si>
  <si>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그리고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중</t>
    </r>
    <r>
      <rPr>
        <sz val="10"/>
        <color theme="1"/>
        <rFont val="Arial"/>
        <family val="2"/>
        <scheme val="minor"/>
      </rPr>
      <t xml:space="preserve"> aerogel</t>
    </r>
    <r>
      <rPr>
        <sz val="10"/>
        <color theme="1"/>
        <rFont val="Arial"/>
        <family val="3"/>
        <charset val="129"/>
        <scheme val="minor"/>
      </rPr>
      <t>만을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사업부문으로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영위하는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기업은</t>
    </r>
    <r>
      <rPr>
        <sz val="10"/>
        <color theme="1"/>
        <rFont val="Arial"/>
        <family val="2"/>
        <scheme val="minor"/>
      </rPr>
      <t xml:space="preserve"> aspen aerogel</t>
    </r>
    <r>
      <rPr>
        <sz val="10"/>
        <color theme="1"/>
        <rFont val="Arial"/>
        <family val="2"/>
        <charset val="129"/>
        <scheme val="minor"/>
      </rPr>
      <t>뿐</t>
    </r>
    <phoneticPr fontId="6" type="noConversion"/>
  </si>
  <si>
    <r>
      <t>cabot corporation</t>
    </r>
    <r>
      <rPr>
        <sz val="10"/>
        <color theme="1"/>
        <rFont val="Arial"/>
        <family val="3"/>
        <charset val="129"/>
        <scheme val="minor"/>
      </rPr>
      <t>는</t>
    </r>
    <r>
      <rPr>
        <sz val="10"/>
        <color theme="1"/>
        <rFont val="Arial"/>
        <family val="2"/>
        <scheme val="minor"/>
      </rPr>
      <t xml:space="preserve"> aerogel </t>
    </r>
    <r>
      <rPr>
        <sz val="10"/>
        <color theme="1"/>
        <rFont val="Arial"/>
        <family val="3"/>
        <charset val="129"/>
        <scheme val="minor"/>
      </rPr>
      <t>이외의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다른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제품들도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취급하는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종합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화학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기업</t>
    </r>
    <phoneticPr fontId="6" type="noConversion"/>
  </si>
  <si>
    <r>
      <t>cabot</t>
    </r>
    <r>
      <rPr>
        <sz val="10"/>
        <color theme="1"/>
        <rFont val="Arial"/>
        <family val="3"/>
        <charset val="129"/>
        <scheme val="minor"/>
      </rPr>
      <t>은</t>
    </r>
    <r>
      <rPr>
        <sz val="10"/>
        <color theme="1"/>
        <rFont val="Arial"/>
        <family val="2"/>
        <scheme val="minor"/>
      </rPr>
      <t xml:space="preserve"> performance chemical</t>
    </r>
    <r>
      <rPr>
        <sz val="10"/>
        <color theme="1"/>
        <rFont val="Arial"/>
        <family val="3"/>
        <charset val="129"/>
        <scheme val="minor"/>
      </rPr>
      <t>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포함되어</t>
    </r>
    <r>
      <rPr>
        <sz val="10"/>
        <color theme="1"/>
        <rFont val="Arial"/>
        <family val="2"/>
        <scheme val="minor"/>
      </rPr>
      <t xml:space="preserve"> 48%</t>
    </r>
    <r>
      <rPr>
        <sz val="10"/>
        <color theme="1"/>
        <rFont val="Arial"/>
        <family val="3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비중을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차지함</t>
    </r>
    <phoneticPr fontId="6" type="noConversion"/>
  </si>
  <si>
    <r>
      <t>cabot</t>
    </r>
    <r>
      <rPr>
        <sz val="10"/>
        <color theme="1"/>
        <rFont val="Arial"/>
        <family val="3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경우</t>
    </r>
    <r>
      <rPr>
        <sz val="10"/>
        <color theme="1"/>
        <rFont val="Arial"/>
        <family val="2"/>
        <scheme val="minor"/>
      </rPr>
      <t xml:space="preserve"> aerogel</t>
    </r>
    <r>
      <rPr>
        <sz val="10"/>
        <color theme="1"/>
        <rFont val="Arial"/>
        <family val="3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숏티지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수혜를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온전히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받기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어렵다고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판단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</si>
  <si>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따라서</t>
    </r>
    <r>
      <rPr>
        <sz val="10"/>
        <color theme="1"/>
        <rFont val="Arial"/>
        <family val="2"/>
        <scheme val="minor"/>
      </rPr>
      <t xml:space="preserve"> aerogel </t>
    </r>
    <r>
      <rPr>
        <sz val="10"/>
        <color theme="1"/>
        <rFont val="Arial"/>
        <family val="3"/>
        <charset val="129"/>
        <scheme val="minor"/>
      </rPr>
      <t>시장이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숏티지로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인한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성장을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수혜를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받을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있는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기업으로</t>
    </r>
    <r>
      <rPr>
        <sz val="10"/>
        <color theme="1"/>
        <rFont val="Arial"/>
        <family val="2"/>
        <scheme val="minor"/>
      </rPr>
      <t xml:space="preserve"> aspen aerogel</t>
    </r>
    <r>
      <rPr>
        <sz val="10"/>
        <color theme="1"/>
        <rFont val="Arial"/>
        <family val="3"/>
        <charset val="129"/>
        <scheme val="minor"/>
      </rPr>
      <t>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선정하여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조사를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시작하였음</t>
    </r>
    <r>
      <rPr>
        <sz val="10"/>
        <color theme="1"/>
        <rFont val="Arial"/>
        <family val="2"/>
        <scheme val="minor"/>
      </rPr>
      <t xml:space="preserve"> </t>
    </r>
    <phoneticPr fontId="6" type="noConversion"/>
  </si>
  <si>
    <r>
      <t>BASF</t>
    </r>
    <r>
      <rPr>
        <b/>
        <sz val="10"/>
        <color theme="1"/>
        <rFont val="Arial"/>
        <family val="3"/>
        <charset val="129"/>
        <scheme val="minor"/>
      </rPr>
      <t>와의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강한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파트너쉽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기반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견조한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수요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예상</t>
    </r>
    <phoneticPr fontId="6" type="noConversion"/>
  </si>
  <si>
    <r>
      <t>BASF</t>
    </r>
    <r>
      <rPr>
        <sz val="10"/>
        <color theme="1"/>
        <rFont val="Arial"/>
        <family val="3"/>
        <charset val="129"/>
        <scheme val="minor"/>
      </rPr>
      <t>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판매하는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건축용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단열재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신제품에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동사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제품을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독점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공급하는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방식</t>
    </r>
    <phoneticPr fontId="6" type="noConversion"/>
  </si>
  <si>
    <r>
      <t>(</t>
    </r>
    <r>
      <rPr>
        <sz val="10"/>
        <color theme="1"/>
        <rFont val="Arial"/>
        <family val="3"/>
        <charset val="129"/>
        <scheme val="minor"/>
      </rPr>
      <t>건축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자재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시장에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쓰이는</t>
    </r>
    <r>
      <rPr>
        <sz val="10"/>
        <color theme="1"/>
        <rFont val="Arial"/>
        <family val="2"/>
        <scheme val="minor"/>
      </rPr>
      <t xml:space="preserve"> BASF</t>
    </r>
    <r>
      <rPr>
        <sz val="10"/>
        <color theme="1"/>
        <rFont val="Arial"/>
        <family val="3"/>
        <charset val="129"/>
        <scheme val="minor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에어로젤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강화</t>
    </r>
    <r>
      <rPr>
        <sz val="10"/>
        <color theme="1"/>
        <rFont val="Arial"/>
        <family val="2"/>
        <scheme val="minor"/>
      </rPr>
      <t xml:space="preserve"> Slentex® </t>
    </r>
    <r>
      <rPr>
        <sz val="10"/>
        <color theme="1"/>
        <rFont val="Arial"/>
        <family val="3"/>
        <charset val="129"/>
        <scheme val="minor"/>
      </rPr>
      <t>벽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시스템에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통합할</t>
    </r>
    <r>
      <rPr>
        <sz val="10"/>
        <color theme="1"/>
        <rFont val="Arial"/>
        <family val="2"/>
        <scheme val="minor"/>
      </rPr>
      <t xml:space="preserve"> Spaceloft® A2 </t>
    </r>
    <r>
      <rPr>
        <sz val="10"/>
        <color theme="1"/>
        <rFont val="Arial"/>
        <family val="3"/>
        <charset val="129"/>
        <scheme val="minor"/>
      </rPr>
      <t>제품을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독점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공급</t>
    </r>
    <r>
      <rPr>
        <sz val="10"/>
        <color theme="1"/>
        <rFont val="Arial"/>
        <family val="2"/>
        <scheme val="minor"/>
      </rPr>
      <t>)</t>
    </r>
    <phoneticPr fontId="6" type="noConversion"/>
  </si>
  <si>
    <r>
      <t>&gt; R&amp;D</t>
    </r>
    <r>
      <rPr>
        <sz val="10"/>
        <color theme="1"/>
        <rFont val="Arial"/>
        <family val="3"/>
        <charset val="129"/>
        <scheme val="minor"/>
      </rPr>
      <t>도</t>
    </r>
    <r>
      <rPr>
        <sz val="10"/>
        <color theme="1"/>
        <rFont val="Arial"/>
        <family val="2"/>
        <scheme val="minor"/>
      </rPr>
      <t xml:space="preserve"> BASF</t>
    </r>
    <r>
      <rPr>
        <sz val="10"/>
        <color theme="1"/>
        <rFont val="Arial"/>
        <family val="3"/>
        <charset val="129"/>
        <scheme val="minor"/>
      </rPr>
      <t>한테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받아서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진행하고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대신</t>
    </r>
    <r>
      <rPr>
        <sz val="10"/>
        <color theme="1"/>
        <rFont val="Arial"/>
        <family val="2"/>
        <scheme val="minor"/>
      </rPr>
      <t xml:space="preserve"> BASF</t>
    </r>
    <r>
      <rPr>
        <sz val="10"/>
        <color theme="1"/>
        <rFont val="Arial"/>
        <family val="3"/>
        <charset val="129"/>
        <scheme val="minor"/>
      </rPr>
      <t>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동사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기술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활용해서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독점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판매권</t>
    </r>
    <phoneticPr fontId="6" type="noConversion"/>
  </si>
  <si>
    <r>
      <t>(</t>
    </r>
    <r>
      <rPr>
        <sz val="10"/>
        <color theme="1"/>
        <rFont val="Arial"/>
        <family val="3"/>
        <charset val="129"/>
        <scheme val="minor"/>
      </rPr>
      <t>아스펜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에어로젤은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바스프에게서</t>
    </r>
    <r>
      <rPr>
        <sz val="10"/>
        <color theme="1"/>
        <rFont val="Arial"/>
        <family val="2"/>
        <scheme val="minor"/>
      </rPr>
      <t xml:space="preserve"> 2</t>
    </r>
    <r>
      <rPr>
        <sz val="10"/>
        <color theme="1"/>
        <rFont val="Arial"/>
        <family val="3"/>
        <charset val="129"/>
        <scheme val="minor"/>
      </rPr>
      <t>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선지급금을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받아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제품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최적화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새로운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공정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개발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바스프가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독점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판매권</t>
    </r>
    <r>
      <rPr>
        <sz val="10"/>
        <color theme="1"/>
        <rFont val="Arial"/>
        <family val="2"/>
        <scheme val="minor"/>
      </rPr>
      <t>)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</si>
  <si>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덕분에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코로나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때도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건축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성장</t>
    </r>
    <r>
      <rPr>
        <sz val="10"/>
        <color theme="1"/>
        <rFont val="Arial"/>
        <family val="2"/>
        <scheme val="minor"/>
      </rPr>
      <t>, $5</t>
    </r>
    <r>
      <rPr>
        <sz val="10"/>
        <color theme="1"/>
        <rFont val="Arial"/>
        <family val="3"/>
        <charset val="129"/>
        <scheme val="minor"/>
      </rPr>
      <t>천만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규모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이미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설치됨</t>
    </r>
    <phoneticPr fontId="6" type="noConversion"/>
  </si>
  <si>
    <r>
      <t xml:space="preserve">EV </t>
    </r>
    <r>
      <rPr>
        <sz val="10"/>
        <color theme="1"/>
        <rFont val="Arial"/>
        <family val="3"/>
        <charset val="129"/>
        <scheme val="minor"/>
      </rPr>
      <t>배터리의</t>
    </r>
    <r>
      <rPr>
        <sz val="10"/>
        <color theme="1"/>
        <rFont val="Arial"/>
        <family val="2"/>
        <scheme val="minor"/>
      </rPr>
      <t xml:space="preserve"> tam</t>
    </r>
    <r>
      <rPr>
        <sz val="10"/>
        <color theme="1"/>
        <rFont val="Arial"/>
        <family val="3"/>
        <charset val="129"/>
        <scheme val="minor"/>
      </rPr>
      <t>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크지만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아직은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완전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초기로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시도만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중</t>
    </r>
    <r>
      <rPr>
        <b/>
        <sz val="10"/>
        <color theme="1"/>
        <rFont val="Arial"/>
        <family val="2"/>
        <scheme val="minor"/>
      </rPr>
      <t>(</t>
    </r>
    <r>
      <rPr>
        <b/>
        <sz val="10"/>
        <color theme="1"/>
        <rFont val="Arial"/>
        <family val="3"/>
        <charset val="129"/>
        <scheme val="minor"/>
      </rPr>
      <t>실제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매출</t>
    </r>
    <r>
      <rPr>
        <b/>
        <sz val="10"/>
        <color theme="1"/>
        <rFont val="Arial"/>
        <family val="2"/>
        <scheme val="minor"/>
      </rPr>
      <t xml:space="preserve"> 0)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</si>
  <si>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리튬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이온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음극을</t>
    </r>
    <r>
      <rPr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흑연</t>
    </r>
    <r>
      <rPr>
        <b/>
        <sz val="10"/>
        <color theme="1"/>
        <rFont val="Arial"/>
        <family val="2"/>
        <scheme val="minor"/>
      </rPr>
      <t xml:space="preserve"> &gt; </t>
    </r>
    <r>
      <rPr>
        <b/>
        <sz val="10"/>
        <color theme="1"/>
        <rFont val="Arial"/>
        <family val="3"/>
        <charset val="129"/>
        <scheme val="minor"/>
      </rPr>
      <t>실리콘</t>
    </r>
    <r>
      <rPr>
        <sz val="10"/>
        <color theme="1"/>
        <rFont val="Arial"/>
        <family val="3"/>
        <charset val="129"/>
        <scheme val="minor"/>
      </rPr>
      <t>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대체하는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시장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타켓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</si>
  <si>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문제는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실리콘을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충전해서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팽창하면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음극이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깨짐</t>
    </r>
    <r>
      <rPr>
        <sz val="10"/>
        <color theme="1"/>
        <rFont val="Arial"/>
        <family val="2"/>
        <scheme val="minor"/>
      </rPr>
      <t xml:space="preserve"> &gt; </t>
    </r>
    <r>
      <rPr>
        <b/>
        <sz val="10"/>
        <color theme="1"/>
        <rFont val="Arial"/>
        <family val="3"/>
        <charset val="129"/>
        <scheme val="minor"/>
      </rPr>
      <t>동사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제품을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사용하면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팽창해도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음극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연결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3"/>
        <charset val="129"/>
        <scheme val="minor"/>
      </rPr>
      <t>가능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</si>
  <si>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동사는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상대적으로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저렴한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대안</t>
    </r>
    <r>
      <rPr>
        <sz val="10"/>
        <color theme="1"/>
        <rFont val="Arial"/>
        <family val="2"/>
        <scheme val="minor"/>
      </rPr>
      <t xml:space="preserve">. </t>
    </r>
    <r>
      <rPr>
        <sz val="10"/>
        <color theme="1"/>
        <rFont val="Arial"/>
        <family val="3"/>
        <charset val="129"/>
        <scheme val="minor"/>
      </rPr>
      <t>다만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아직은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꿈의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얘기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</si>
  <si>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또한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흑연의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층상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구조로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인해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리튬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이온의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삽입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추출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속도가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느려져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충전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속도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느려짐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</si>
  <si>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용량이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실리콘을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음극재로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사용하려는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연구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진행중</t>
    </r>
    <r>
      <rPr>
        <sz val="10"/>
        <color theme="1"/>
        <rFont val="Arial"/>
        <family val="2"/>
        <scheme val="minor"/>
      </rPr>
      <t xml:space="preserve">  </t>
    </r>
    <phoneticPr fontId="6" type="noConversion"/>
  </si>
  <si>
    <r>
      <rPr>
        <sz val="10"/>
        <color theme="1"/>
        <rFont val="Arial"/>
        <family val="3"/>
        <charset val="129"/>
        <scheme val="minor"/>
      </rPr>
      <t>하지만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실리콘의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경우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흑연에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비해</t>
    </r>
    <r>
      <rPr>
        <sz val="10"/>
        <color theme="1"/>
        <rFont val="Arial"/>
        <family val="2"/>
        <scheme val="minor"/>
      </rPr>
      <t xml:space="preserve"> 10</t>
    </r>
    <r>
      <rPr>
        <sz val="10"/>
        <color theme="1"/>
        <rFont val="Arial"/>
        <family val="3"/>
        <charset val="129"/>
        <scheme val="minor"/>
      </rPr>
      <t>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높은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용량을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가지지만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Arial"/>
        <family val="3"/>
        <charset val="129"/>
        <scheme val="minor"/>
      </rPr>
      <t>리튬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이온과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반응할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부피가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최대</t>
    </r>
    <r>
      <rPr>
        <sz val="10"/>
        <color theme="1"/>
        <rFont val="Arial"/>
        <family val="2"/>
        <scheme val="minor"/>
      </rPr>
      <t xml:space="preserve"> 300% </t>
    </r>
    <r>
      <rPr>
        <sz val="10"/>
        <color theme="1"/>
        <rFont val="Arial"/>
        <family val="3"/>
        <charset val="129"/>
        <scheme val="minor"/>
      </rPr>
      <t>팽창함</t>
    </r>
    <r>
      <rPr>
        <sz val="10"/>
        <color theme="1"/>
        <rFont val="Arial"/>
        <family val="2"/>
        <scheme val="minor"/>
      </rPr>
      <t xml:space="preserve"> -&gt; </t>
    </r>
    <r>
      <rPr>
        <sz val="10"/>
        <color theme="1"/>
        <rFont val="Arial"/>
        <family val="3"/>
        <charset val="129"/>
        <scheme val="minor"/>
      </rPr>
      <t>음극재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고장</t>
    </r>
    <r>
      <rPr>
        <sz val="10"/>
        <color theme="1"/>
        <rFont val="Arial"/>
        <family val="2"/>
        <scheme val="minor"/>
      </rPr>
      <t xml:space="preserve"> + </t>
    </r>
    <r>
      <rPr>
        <sz val="10"/>
        <color theme="1"/>
        <rFont val="Arial"/>
        <family val="3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수명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단축의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문제</t>
    </r>
    <phoneticPr fontId="6" type="noConversion"/>
  </si>
  <si>
    <r>
      <rPr>
        <sz val="10"/>
        <color rgb="FF000000"/>
        <rFont val="Arial"/>
        <family val="3"/>
        <charset val="129"/>
        <scheme val="minor"/>
      </rPr>
      <t>→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동사가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최근</t>
    </r>
    <r>
      <rPr>
        <sz val="10"/>
        <color rgb="FF000000"/>
        <rFont val="Arial"/>
        <family val="2"/>
        <scheme val="minor"/>
      </rPr>
      <t xml:space="preserve"> SKC Co., Ltd,  Evonik Industries AG</t>
    </r>
    <r>
      <rPr>
        <sz val="10"/>
        <color rgb="FF000000"/>
        <rFont val="Arial"/>
        <family val="3"/>
        <charset val="129"/>
        <scheme val="minor"/>
      </rPr>
      <t>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3"/>
        <charset val="129"/>
        <scheme val="minor"/>
      </rPr>
      <t>함께</t>
    </r>
    <r>
      <rPr>
        <sz val="10"/>
        <color rgb="FF000000"/>
        <rFont val="Arial"/>
        <family val="2"/>
        <scheme val="minor"/>
      </rPr>
      <t xml:space="preserve"> carbon-silica hybrid aerogel</t>
    </r>
    <r>
      <rPr>
        <sz val="10"/>
        <color rgb="FF000000"/>
        <rFont val="Arial"/>
        <family val="2"/>
        <charset val="129"/>
        <scheme val="minor"/>
      </rPr>
      <t>를</t>
    </r>
    <r>
      <rPr>
        <sz val="10"/>
        <color rgb="FF000000"/>
        <rFont val="Arial"/>
        <family val="2"/>
        <scheme val="minor"/>
      </rPr>
      <t xml:space="preserve"> (</t>
    </r>
    <r>
      <rPr>
        <sz val="10"/>
        <color rgb="FF000000"/>
        <rFont val="Arial"/>
        <family val="2"/>
        <charset val="129"/>
        <scheme val="minor"/>
      </rPr>
      <t>실리콘을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음극재로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사용할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때</t>
    </r>
    <r>
      <rPr>
        <sz val="10"/>
        <color rgb="FF000000"/>
        <rFont val="Arial"/>
        <family val="2"/>
        <scheme val="minor"/>
      </rPr>
      <t xml:space="preserve">) </t>
    </r>
    <r>
      <rPr>
        <sz val="10"/>
        <color rgb="FF000000"/>
        <rFont val="Arial"/>
        <family val="2"/>
        <charset val="129"/>
        <scheme val="minor"/>
      </rPr>
      <t>보완재로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있는지에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대한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연구중</t>
    </r>
    <phoneticPr fontId="6" type="noConversion"/>
  </si>
  <si>
    <r>
      <t>(</t>
    </r>
    <r>
      <rPr>
        <sz val="10"/>
        <color theme="1"/>
        <rFont val="Arial"/>
        <family val="3"/>
        <charset val="129"/>
        <scheme val="minor"/>
      </rPr>
      <t>탄소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음극재에서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실리콘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음극재로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바뀔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때</t>
    </r>
    <r>
      <rPr>
        <sz val="10"/>
        <color theme="1"/>
        <rFont val="Arial"/>
        <family val="2"/>
        <scheme val="minor"/>
      </rPr>
      <t>, carbon-silica hybrid aerogeld</t>
    </r>
    <r>
      <rPr>
        <sz val="10"/>
        <color theme="1"/>
        <rFont val="Arial"/>
        <family val="3"/>
        <charset val="129"/>
        <scheme val="minor"/>
      </rPr>
      <t>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보완재로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사용하면</t>
    </r>
    <r>
      <rPr>
        <sz val="10"/>
        <color theme="1"/>
        <rFont val="Arial"/>
        <family val="2"/>
        <scheme val="minor"/>
      </rPr>
      <t xml:space="preserve">,  </t>
    </r>
    <r>
      <rPr>
        <sz val="10"/>
        <color theme="1"/>
        <rFont val="Arial"/>
        <family val="3"/>
        <charset val="129"/>
        <scheme val="minor"/>
      </rPr>
      <t>실리콘의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높은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용량을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유지하면서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부피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팽창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문제하여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전체의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손상을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3"/>
        <charset val="129"/>
        <scheme val="minor"/>
      </rPr>
      <t>줄임</t>
    </r>
    <r>
      <rPr>
        <sz val="10"/>
        <color theme="1"/>
        <rFont val="Arial"/>
        <family val="2"/>
        <scheme val="minor"/>
      </rPr>
      <t>)</t>
    </r>
    <phoneticPr fontId="6" type="noConversion"/>
  </si>
  <si>
    <t xml:space="preserve">GM </t>
    <phoneticPr fontId="27" type="noConversion"/>
  </si>
  <si>
    <t>2022</t>
  </si>
  <si>
    <t>2023</t>
  </si>
  <si>
    <t>2024E</t>
    <phoneticPr fontId="27" type="noConversion"/>
  </si>
  <si>
    <t>Deliveries(미국)</t>
  </si>
  <si>
    <t>BEV Deliveries</t>
  </si>
  <si>
    <t>QoQ%</t>
  </si>
  <si>
    <t>YoY%</t>
  </si>
  <si>
    <t>신차 중 BEV 비중(%)</t>
    <phoneticPr fontId="6" type="noConversion"/>
  </si>
  <si>
    <t>1. Chevrolet BEV</t>
    <phoneticPr fontId="6" type="noConversion"/>
  </si>
  <si>
    <t>Chevrolet Bolt EV/EUV</t>
  </si>
  <si>
    <t xml:space="preserve">    Equinox EV</t>
    <phoneticPr fontId="27" type="noConversion"/>
  </si>
  <si>
    <t>Chevrolet Blazer EV</t>
  </si>
  <si>
    <t>Chevrolet Silverado EV</t>
  </si>
  <si>
    <t>2. Cadillac BEV(Lyriq)</t>
    <phoneticPr fontId="6" type="noConversion"/>
  </si>
  <si>
    <t>3. GMC</t>
    <phoneticPr fontId="6" type="noConversion"/>
  </si>
  <si>
    <t>4. BrightDrop</t>
    <phoneticPr fontId="6" type="noConversion"/>
  </si>
  <si>
    <t>Dealer Inventory</t>
  </si>
  <si>
    <t>#GM Info</t>
    <phoneticPr fontId="27" type="noConversion"/>
  </si>
  <si>
    <t>#EV 신차 출시 일정</t>
    <phoneticPr fontId="27" type="noConversion"/>
  </si>
  <si>
    <t>제조사</t>
  </si>
  <si>
    <t>브랜드</t>
  </si>
  <si>
    <t>2Q24</t>
  </si>
  <si>
    <t>3Q24</t>
  </si>
  <si>
    <t>4Q24</t>
  </si>
  <si>
    <t>비고</t>
  </si>
  <si>
    <t>Honda</t>
  </si>
  <si>
    <t>Prologue</t>
  </si>
  <si>
    <t>Acura AZX</t>
  </si>
  <si>
    <t>GM Group</t>
  </si>
  <si>
    <t>Chevrolet</t>
  </si>
  <si>
    <t>Chevrolet Equinox</t>
  </si>
  <si>
    <t>GMC</t>
  </si>
  <si>
    <t>GMC Sierra (Denali Edition 1)</t>
  </si>
  <si>
    <t>GMC Sierra (AT 4)</t>
  </si>
  <si>
    <t>Cadillac</t>
  </si>
  <si>
    <t>Cadillac Celestiq</t>
  </si>
  <si>
    <t>Cadillac Optiq</t>
  </si>
  <si>
    <t>Cadillac Vistiq는 25년 초 예상</t>
  </si>
  <si>
    <t>Ford</t>
  </si>
  <si>
    <t>Ford Explorer EV</t>
  </si>
  <si>
    <t>Ford Puma Gen-E</t>
  </si>
  <si>
    <t>Hyundai</t>
  </si>
  <si>
    <t>IONIQ 5N</t>
  </si>
  <si>
    <t>IONIQ 7</t>
  </si>
  <si>
    <t>Casper EV</t>
  </si>
  <si>
    <t>Kia</t>
  </si>
  <si>
    <t>EV9</t>
  </si>
  <si>
    <t>Fiat</t>
  </si>
  <si>
    <t>500e</t>
  </si>
  <si>
    <t>BMW</t>
  </si>
  <si>
    <t>Mini</t>
  </si>
  <si>
    <t>Mini Cooper</t>
  </si>
  <si>
    <t>Mini Countryman</t>
  </si>
  <si>
    <t>Volkswagen Group</t>
  </si>
  <si>
    <t>VW</t>
  </si>
  <si>
    <t>VW ID.7</t>
  </si>
  <si>
    <t>2025년 하반기 ID.2 출시 예정, ID.1은 2027년 목표</t>
  </si>
  <si>
    <t>Porsche</t>
  </si>
  <si>
    <t>Macan EV</t>
  </si>
  <si>
    <t>Cayenne EV 25년 하반기 출시 예정</t>
  </si>
  <si>
    <t>Audi</t>
  </si>
  <si>
    <t>Q6 e-tron</t>
  </si>
  <si>
    <t>A6 e-tron</t>
  </si>
  <si>
    <t>Stellantis Group</t>
  </si>
  <si>
    <t>Jeep</t>
  </si>
  <si>
    <t>Jeep Recon</t>
  </si>
  <si>
    <t>Jeep Wagoneer S</t>
  </si>
  <si>
    <t>Maserati</t>
  </si>
  <si>
    <t>Grecale Folgore</t>
  </si>
  <si>
    <t>RAM</t>
  </si>
  <si>
    <t>RAM ProMaster EV</t>
  </si>
  <si>
    <t>Fiat Topolino</t>
  </si>
  <si>
    <t>Citroen</t>
  </si>
  <si>
    <t>Citroen e-C3</t>
  </si>
  <si>
    <t>Dodge</t>
  </si>
  <si>
    <t>Charger Daytona EV</t>
  </si>
  <si>
    <t>Polestar</t>
  </si>
  <si>
    <t>Polestar 4</t>
  </si>
  <si>
    <t>Polestar 3 23년 말 출시</t>
  </si>
  <si>
    <t>Porsche Macan</t>
  </si>
  <si>
    <t>Volvo</t>
  </si>
  <si>
    <t>Volvo EX90</t>
  </si>
  <si>
    <t># 일본 EV 출시 일정</t>
    <phoneticPr fontId="27" type="noConversion"/>
  </si>
  <si>
    <t xml:space="preserve">Japan </t>
    <phoneticPr fontId="27" type="noConversion"/>
  </si>
  <si>
    <t>Toyota</t>
    <phoneticPr fontId="27" type="noConversion"/>
  </si>
  <si>
    <t>Mirai (Sedan-FCV)
Sienna (Minivan)
Venza (SUV)</t>
    <phoneticPr fontId="27" type="noConversion"/>
  </si>
  <si>
    <t>GR 86 (Coupe)
Lexus NX (SUV-PHV/FHV/ICE)
Corolla Cross (SUV)
Tundra (PU-MHV/ICE)</t>
    <phoneticPr fontId="27" type="noConversion"/>
  </si>
  <si>
    <r>
      <rPr>
        <b/>
        <u/>
        <sz val="8"/>
        <rFont val="Arial"/>
        <family val="2"/>
      </rPr>
      <t>bZ4X</t>
    </r>
    <r>
      <rPr>
        <sz val="8"/>
        <rFont val="Arial"/>
        <family val="2"/>
      </rPr>
      <t xml:space="preserve"> (SUV-EV)
Lexus LX (SUV)
GR Corolla (HB)
Sequoia (SUV)</t>
    </r>
    <phoneticPr fontId="27" type="noConversion"/>
  </si>
  <si>
    <t>Prius Prime (Hatchback-PHEV), Lexus RZ (SUV-EV), Crown (Crossover-FHEV)</t>
  </si>
  <si>
    <r>
      <rPr>
        <b/>
        <sz val="8"/>
        <rFont val="Arial"/>
        <family val="2"/>
      </rPr>
      <t>Grand Highlander</t>
    </r>
    <r>
      <rPr>
        <sz val="8"/>
        <rFont val="Arial"/>
        <family val="2"/>
      </rPr>
      <t xml:space="preserve"> (SUV-PHEV),Lexus TX (SUV-FHEV)
Tacoma (PU), Prius (Hatchback-FHEV)
</t>
    </r>
    <phoneticPr fontId="27" type="noConversion"/>
  </si>
  <si>
    <t>Land Cruiser (SUV-MHEV),bZ Compact SUV (SUV-EV)
Camry (Sedan-FHEV), 4 Runner (SUV)
Lexus GX (SUV)</t>
    <phoneticPr fontId="27" type="noConversion"/>
  </si>
  <si>
    <t>, Lexus ES (Sedan-FHEV) 
Lexus UX (SUV-FHEV)</t>
    <phoneticPr fontId="27" type="noConversion"/>
  </si>
  <si>
    <t>Electric SUV (SUV-EV), bZ Large SUV (SUV-EV)
Highlander (SUV-FHEV)</t>
    <phoneticPr fontId="27" type="noConversion"/>
  </si>
  <si>
    <t>Acura TLX (Sedan)</t>
  </si>
  <si>
    <t>Acura MDX (SUV-FHV/ICE)
Civic (Sedan/HB)</t>
    <phoneticPr fontId="27" type="noConversion"/>
  </si>
  <si>
    <t>Acura Integra (HB)
HR-V (SUV)
CR-V (SUV-FHV/ICE)
Civic type R (HB)
Pilot (SUV)</t>
    <phoneticPr fontId="27" type="noConversion"/>
  </si>
  <si>
    <t>Accord (Sedan-FHEV)</t>
  </si>
  <si>
    <t>CR-V FCEV (SUV-FCV), Prologue (SUV-EV)
Acura ZDX (SUV-EV), Acura RDX (SUV)
Odyssey (Minivan/MPV)</t>
    <phoneticPr fontId="27" type="noConversion"/>
  </si>
  <si>
    <r>
      <t>*</t>
    </r>
    <r>
      <rPr>
        <sz val="8"/>
        <rFont val="Arial Unicode MS"/>
        <family val="2"/>
        <charset val="129"/>
      </rPr>
      <t xml:space="preserve">용어 정리 </t>
    </r>
    <phoneticPr fontId="27" type="noConversion"/>
  </si>
  <si>
    <r>
      <t xml:space="preserve">ICE: </t>
    </r>
    <r>
      <rPr>
        <sz val="8"/>
        <rFont val="Arial Unicode MS"/>
        <family val="2"/>
        <charset val="129"/>
      </rPr>
      <t>내연기관차</t>
    </r>
    <phoneticPr fontId="27" type="noConversion"/>
  </si>
  <si>
    <r>
      <t xml:space="preserve">FCEV: </t>
    </r>
    <r>
      <rPr>
        <sz val="8"/>
        <rFont val="Arial Unicode MS"/>
        <family val="2"/>
        <charset val="129"/>
      </rPr>
      <t>수소연료전지차</t>
    </r>
    <r>
      <rPr>
        <sz val="8"/>
        <rFont val="Arial"/>
        <family val="2"/>
      </rPr>
      <t xml:space="preserve">(*PEV: </t>
    </r>
    <r>
      <rPr>
        <sz val="8"/>
        <rFont val="Arial Unicode MS"/>
        <family val="2"/>
        <charset val="129"/>
      </rPr>
      <t>전기 충전 가능)</t>
    </r>
    <phoneticPr fontId="27" type="noConversion"/>
  </si>
  <si>
    <r>
      <t xml:space="preserve">HEV: </t>
    </r>
    <r>
      <rPr>
        <sz val="8"/>
        <rFont val="Arial Unicode MS"/>
        <family val="2"/>
        <charset val="129"/>
      </rPr>
      <t>하이브리드카</t>
    </r>
    <r>
      <rPr>
        <sz val="8"/>
        <rFont val="Arial"/>
        <family val="2"/>
      </rPr>
      <t xml:space="preserve">(*MHEV: Mild-Hybrid, </t>
    </r>
    <r>
      <rPr>
        <sz val="8"/>
        <rFont val="Arial Unicode MS"/>
        <family val="2"/>
        <charset val="129"/>
      </rPr>
      <t xml:space="preserve">전기 모터만으로 주행 </t>
    </r>
    <r>
      <rPr>
        <sz val="8"/>
        <rFont val="Arial"/>
        <family val="2"/>
      </rPr>
      <t>x)</t>
    </r>
    <phoneticPr fontId="27" type="noConversion"/>
  </si>
  <si>
    <r>
      <t xml:space="preserve">PHEV: </t>
    </r>
    <r>
      <rPr>
        <b/>
        <sz val="8"/>
        <rFont val="Arial Unicode MS"/>
        <family val="2"/>
        <charset val="129"/>
      </rPr>
      <t>플러그인-하이브리드카</t>
    </r>
    <r>
      <rPr>
        <b/>
        <sz val="8"/>
        <rFont val="Arial"/>
        <family val="2"/>
      </rPr>
      <t>(</t>
    </r>
    <r>
      <rPr>
        <b/>
        <sz val="8"/>
        <rFont val="Arial Unicode MS"/>
        <family val="2"/>
        <charset val="129"/>
      </rPr>
      <t>하이브리드 대비 대용량 배터리)</t>
    </r>
    <phoneticPr fontId="27" type="noConversion"/>
  </si>
  <si>
    <r>
      <t xml:space="preserve">BEV: </t>
    </r>
    <r>
      <rPr>
        <b/>
        <sz val="8"/>
        <rFont val="Arial Unicode MS"/>
        <family val="2"/>
        <charset val="129"/>
      </rPr>
      <t>순수전기차(</t>
    </r>
    <r>
      <rPr>
        <b/>
        <sz val="8"/>
        <rFont val="Arial"/>
        <family val="2"/>
      </rPr>
      <t>EV)</t>
    </r>
    <phoneticPr fontId="27" type="noConversion"/>
  </si>
  <si>
    <t>M/S</t>
    <phoneticPr fontId="27" type="noConversion"/>
  </si>
  <si>
    <t>Battery Strategies</t>
    <phoneticPr fontId="27" type="noConversion"/>
  </si>
  <si>
    <t>Thermal Runaway</t>
    <phoneticPr fontId="27" type="noConversion"/>
  </si>
  <si>
    <t>2025 Global EV Share</t>
  </si>
  <si>
    <t>Cell Chemistry</t>
  </si>
  <si>
    <t>Cell Form Factor</t>
  </si>
  <si>
    <t>Cooling System</t>
  </si>
  <si>
    <t>Pack Barriers</t>
  </si>
  <si>
    <t>Module Barriers</t>
  </si>
  <si>
    <t>Cell to Cell Barriers</t>
  </si>
  <si>
    <t>Approach Summary</t>
  </si>
  <si>
    <t>LFP / NCA</t>
  </si>
  <si>
    <t>Cylindrical</t>
  </si>
  <si>
    <t>✓</t>
  </si>
  <si>
    <t>Bonding Foams</t>
  </si>
  <si>
    <t>Invested in current design that uses small cylindrical cells structurally</t>
  </si>
  <si>
    <t>NMC</t>
  </si>
  <si>
    <t>Pouch</t>
  </si>
  <si>
    <t>PyroThin®</t>
  </si>
  <si>
    <t>Leading and optimizing system with a scalable platform approach</t>
  </si>
  <si>
    <t>Stellantis</t>
  </si>
  <si>
    <t>Prismatic</t>
  </si>
  <si>
    <t>PyroThin® Compatible</t>
  </si>
  <si>
    <t>Battery JV assessing designs to increase protection</t>
  </si>
  <si>
    <t>Volkswagen</t>
  </si>
  <si>
    <t>Increasing focus on cell-to-cell protection for next gen platforms</t>
  </si>
  <si>
    <t>LFP</t>
  </si>
  <si>
    <t>Increased focus on large and long prismatic cells for temp dissipation</t>
  </si>
  <si>
    <t>Renault Nissan Mitsubishi</t>
  </si>
  <si>
    <t>Continuously assessing new safety measures for thermal runaway</t>
  </si>
  <si>
    <t>Toyota</t>
  </si>
  <si>
    <t>Incorporating cell to cell barriers in new EV nameplates in the future</t>
  </si>
  <si>
    <t>All Others</t>
  </si>
  <si>
    <t>Various</t>
  </si>
  <si>
    <t>Generally Compatible</t>
  </si>
  <si>
    <t>Increasingly aware of thermal runaway and thermal propagation</t>
  </si>
  <si>
    <t xml:space="preserve"># EV SPEC </t>
    <phoneticPr fontId="27" type="noConversion"/>
  </si>
  <si>
    <t xml:space="preserve"># 배터리 제조사 북미 </t>
    <phoneticPr fontId="27" type="noConversion"/>
  </si>
  <si>
    <t>배터리 제조사</t>
    <phoneticPr fontId="27" type="noConversion"/>
  </si>
  <si>
    <t>Region</t>
  </si>
  <si>
    <t>Type</t>
  </si>
  <si>
    <t>Capa.(GWh)</t>
  </si>
  <si>
    <t>Expected Timing</t>
  </si>
  <si>
    <r>
      <t>LG</t>
    </r>
    <r>
      <rPr>
        <sz val="8"/>
        <rFont val="Arial Unicode MS"/>
        <family val="2"/>
        <charset val="129"/>
      </rPr>
      <t>엔솔</t>
    </r>
    <phoneticPr fontId="27" type="noConversion"/>
  </si>
  <si>
    <t>미시간</t>
  </si>
  <si>
    <t>단독</t>
  </si>
  <si>
    <t>미시간 가동 중단 및 증설 진행 중. 25년~26년 40GWh로 확대</t>
  </si>
  <si>
    <t>미국 애리조나</t>
  </si>
  <si>
    <t>25년 하반기~26년 양산(EV 27GWh, ESS LFP 16GWh)</t>
  </si>
  <si>
    <t>오하이오</t>
  </si>
  <si>
    <t>GM JV1</t>
  </si>
  <si>
    <t>22년 하반기 양산</t>
  </si>
  <si>
    <t>테네시</t>
  </si>
  <si>
    <t>GM JV2</t>
  </si>
  <si>
    <t>24년 상반기 양산</t>
  </si>
  <si>
    <t>GM JV3</t>
  </si>
  <si>
    <t>25년 상반기 양산(전략적으로 가동 시점 변경 가능성 존재)</t>
  </si>
  <si>
    <t>캐나다 온타리오</t>
  </si>
  <si>
    <t>Stellantis JV</t>
  </si>
  <si>
    <t>25년 상반기 양산. 모듈은 24년 하반기, 배터리 셀 25년</t>
  </si>
  <si>
    <t>미국 오하이오</t>
  </si>
  <si>
    <t>Honda JV</t>
  </si>
  <si>
    <t>25년 이후 양산</t>
  </si>
  <si>
    <t>미국 조지아</t>
  </si>
  <si>
    <t>Hyundai JV</t>
  </si>
  <si>
    <t>26년 1분기 양산</t>
  </si>
  <si>
    <t>LGES Total</t>
  </si>
  <si>
    <t>SK ON</t>
    <phoneticPr fontId="27" type="noConversion"/>
  </si>
  <si>
    <t>조지아1</t>
  </si>
  <si>
    <t>22년 양산</t>
  </si>
  <si>
    <t>조지아2</t>
  </si>
  <si>
    <t>23년 양산</t>
  </si>
  <si>
    <t>Ford JV1</t>
  </si>
  <si>
    <t>25년 양산</t>
  </si>
  <si>
    <t>켄터키</t>
  </si>
  <si>
    <t>Ford JV2</t>
  </si>
  <si>
    <t>Ford JV3</t>
  </si>
  <si>
    <t>26년~27년 예상(지연)</t>
  </si>
  <si>
    <t>25년 하반기</t>
  </si>
  <si>
    <t>SKOn Total</t>
  </si>
  <si>
    <t>SDI</t>
    <phoneticPr fontId="27" type="noConversion"/>
  </si>
  <si>
    <t>코코모</t>
  </si>
  <si>
    <t>25년 가동) 24년 말로 조기 가동 예정</t>
  </si>
  <si>
    <t>27년 가동</t>
  </si>
  <si>
    <t>GM JV</t>
  </si>
  <si>
    <t>26년 양산</t>
  </si>
  <si>
    <t>SDI Total</t>
  </si>
  <si>
    <t># 배터리 조립 공장 현황</t>
    <phoneticPr fontId="27" type="noConversion"/>
  </si>
  <si>
    <t>Assembly</t>
  </si>
  <si>
    <t>Union Status</t>
  </si>
  <si>
    <t>Est 2024 Production</t>
  </si>
  <si>
    <t>Est 2025 Production</t>
  </si>
  <si>
    <t>SOP</t>
  </si>
  <si>
    <t>Nameplates</t>
  </si>
  <si>
    <t>Notes</t>
  </si>
  <si>
    <t>Ramos, Mexico</t>
  </si>
  <si>
    <t>CTM</t>
  </si>
  <si>
    <t>168k</t>
  </si>
  <si>
    <t>191k</t>
  </si>
  <si>
    <t>Equinox EV</t>
    <phoneticPr fontId="27" type="noConversion"/>
  </si>
  <si>
    <t>73k</t>
    <phoneticPr fontId="27" type="noConversion"/>
  </si>
  <si>
    <t>83k</t>
    <phoneticPr fontId="27" type="noConversion"/>
  </si>
  <si>
    <t>Also builds ICE variants of the Blazer and Equinox</t>
  </si>
  <si>
    <t>Blazer EV</t>
    <phoneticPr fontId="27" type="noConversion"/>
  </si>
  <si>
    <t>58k</t>
    <phoneticPr fontId="27" type="noConversion"/>
  </si>
  <si>
    <t>54k</t>
    <phoneticPr fontId="27" type="noConversion"/>
  </si>
  <si>
    <t>Prologue</t>
    <phoneticPr fontId="27" type="noConversion"/>
  </si>
  <si>
    <t>34k</t>
    <phoneticPr fontId="27" type="noConversion"/>
  </si>
  <si>
    <t>39k</t>
    <phoneticPr fontId="27" type="noConversion"/>
  </si>
  <si>
    <t>Optiq</t>
    <phoneticPr fontId="27" type="noConversion"/>
  </si>
  <si>
    <t>3k</t>
    <phoneticPr fontId="27" type="noConversion"/>
  </si>
  <si>
    <t>15k</t>
    <phoneticPr fontId="27" type="noConversion"/>
  </si>
  <si>
    <t>Factory Zero, Michigan</t>
  </si>
  <si>
    <t>UAW</t>
  </si>
  <si>
    <t>114k</t>
  </si>
  <si>
    <t>164k</t>
  </si>
  <si>
    <t>Silverado EV</t>
    <phoneticPr fontId="27" type="noConversion"/>
  </si>
  <si>
    <t>45k</t>
    <phoneticPr fontId="27" type="noConversion"/>
  </si>
  <si>
    <t>80k</t>
    <phoneticPr fontId="27" type="noConversion"/>
  </si>
  <si>
    <t>Fully dedicated to EV assembly</t>
  </si>
  <si>
    <t xml:space="preserve"> Hummer EV</t>
    <phoneticPr fontId="27" type="noConversion"/>
  </si>
  <si>
    <t>21k</t>
    <phoneticPr fontId="27" type="noConversion"/>
  </si>
  <si>
    <t>19k</t>
    <phoneticPr fontId="27" type="noConversion"/>
  </si>
  <si>
    <t>Sierra EV</t>
    <phoneticPr fontId="27" type="noConversion"/>
  </si>
  <si>
    <t>30k</t>
    <phoneticPr fontId="27" type="noConversion"/>
  </si>
  <si>
    <t>Hummer EV Pickup</t>
    <phoneticPr fontId="27" type="noConversion"/>
  </si>
  <si>
    <t>17k</t>
    <phoneticPr fontId="27" type="noConversion"/>
  </si>
  <si>
    <t>Escalade IQ</t>
    <phoneticPr fontId="27" type="noConversion"/>
  </si>
  <si>
    <t>8k</t>
    <phoneticPr fontId="27" type="noConversion"/>
  </si>
  <si>
    <t>11k</t>
    <phoneticPr fontId="27" type="noConversion"/>
  </si>
  <si>
    <t>Origin</t>
    <phoneticPr fontId="27" type="noConversion"/>
  </si>
  <si>
    <t>2k</t>
    <phoneticPr fontId="27" type="noConversion"/>
  </si>
  <si>
    <t>Escalade IQL</t>
    <phoneticPr fontId="27" type="noConversion"/>
  </si>
  <si>
    <t>-</t>
    <phoneticPr fontId="27" type="noConversion"/>
  </si>
  <si>
    <t>4k</t>
    <phoneticPr fontId="27" type="noConversion"/>
  </si>
  <si>
    <t>Spring Hill, Tennessee</t>
  </si>
  <si>
    <t>41k</t>
  </si>
  <si>
    <t>49k</t>
  </si>
  <si>
    <t>Lyriq</t>
  </si>
  <si>
    <t>29k</t>
    <phoneticPr fontId="27" type="noConversion"/>
  </si>
  <si>
    <t>27k</t>
  </si>
  <si>
    <t>Also builds ICE vehicles</t>
  </si>
  <si>
    <t>ZDX</t>
  </si>
  <si>
    <t>12k</t>
    <phoneticPr fontId="27" type="noConversion"/>
  </si>
  <si>
    <t>Symboliq</t>
  </si>
  <si>
    <t>5k</t>
    <phoneticPr fontId="27" type="noConversion"/>
  </si>
  <si>
    <t>CAMI II, Canada</t>
  </si>
  <si>
    <t>Unifor</t>
  </si>
  <si>
    <t>30k</t>
  </si>
  <si>
    <t>ZEV 400</t>
    <phoneticPr fontId="27" type="noConversion"/>
  </si>
  <si>
    <t>22k</t>
  </si>
  <si>
    <t>In October announced production pause through Spring 2024 due to delays in battery-module supply</t>
  </si>
  <si>
    <t>ZEV 600</t>
  </si>
  <si>
    <t>13k</t>
    <phoneticPr fontId="27" type="noConversion"/>
  </si>
  <si>
    <t>Orion, Michigan</t>
  </si>
  <si>
    <t>2k</t>
  </si>
  <si>
    <t>66k</t>
  </si>
  <si>
    <t>Silverado</t>
  </si>
  <si>
    <t>53k</t>
    <phoneticPr fontId="27" type="noConversion"/>
  </si>
  <si>
    <t>Assembly SOP moved to late 2025, however both nameplates are also produced at Factory Zero</t>
  </si>
  <si>
    <t>Sierra EV</t>
  </si>
  <si>
    <t>1k</t>
    <phoneticPr fontId="27" type="noConversion"/>
  </si>
  <si>
    <t>China M/S</t>
    <phoneticPr fontId="27" type="noConversion"/>
  </si>
  <si>
    <t>HMG</t>
  </si>
  <si>
    <t>HMC</t>
  </si>
  <si>
    <t>Nissan</t>
  </si>
  <si>
    <t>Changan</t>
  </si>
  <si>
    <t>Local</t>
  </si>
  <si>
    <t>2012년</t>
  </si>
  <si>
    <t>2013년</t>
  </si>
  <si>
    <t>2014년</t>
  </si>
  <si>
    <t>2015년</t>
  </si>
  <si>
    <t>2016년</t>
  </si>
  <si>
    <t>2017년</t>
  </si>
  <si>
    <t>2018년</t>
  </si>
  <si>
    <t>2019년</t>
  </si>
  <si>
    <t>2020년</t>
  </si>
  <si>
    <t>2024년 (YTD)</t>
  </si>
  <si>
    <t>US M/S</t>
    <phoneticPr fontId="27" type="noConversion"/>
  </si>
  <si>
    <r>
      <t>2024</t>
    </r>
    <r>
      <rPr>
        <sz val="10"/>
        <rFont val="맑은 고딕"/>
        <family val="3"/>
        <charset val="129"/>
      </rPr>
      <t>년</t>
    </r>
    <phoneticPr fontId="27" type="noConversion"/>
  </si>
  <si>
    <t>US Big3</t>
  </si>
  <si>
    <t xml:space="preserve">  GM</t>
    <phoneticPr fontId="27" type="noConversion"/>
  </si>
  <si>
    <t xml:space="preserve">  Ford</t>
    <phoneticPr fontId="27" type="noConversion"/>
  </si>
  <si>
    <t xml:space="preserve">  Chrysler</t>
    <phoneticPr fontId="27" type="noConversion"/>
  </si>
  <si>
    <t>Japan Big3</t>
  </si>
  <si>
    <t xml:space="preserve">  Toyota</t>
    <phoneticPr fontId="27" type="noConversion"/>
  </si>
  <si>
    <t xml:space="preserve">  Honda</t>
    <phoneticPr fontId="27" type="noConversion"/>
  </si>
  <si>
    <t xml:space="preserve">  Nissan</t>
    <phoneticPr fontId="27" type="noConversion"/>
  </si>
  <si>
    <t>HMG(Hyundai)</t>
    <phoneticPr fontId="27" type="noConversion"/>
  </si>
  <si>
    <t xml:space="preserve">  HMC</t>
    <phoneticPr fontId="27" type="noConversion"/>
  </si>
  <si>
    <t xml:space="preserve">  KMC</t>
    <phoneticPr fontId="27" type="noConversion"/>
  </si>
  <si>
    <t>#China M/S</t>
    <phoneticPr fontId="27" type="noConversion"/>
  </si>
  <si>
    <t xml:space="preserve">Quartely I/S </t>
    <phoneticPr fontId="28" type="noConversion"/>
  </si>
  <si>
    <t>(U.S Dollars in millions)</t>
    <phoneticPr fontId="28" type="noConversion"/>
  </si>
  <si>
    <t>1Q20</t>
    <phoneticPr fontId="28" type="noConversion"/>
  </si>
  <si>
    <t>2Q20</t>
    <phoneticPr fontId="28" type="noConversion"/>
  </si>
  <si>
    <t>3Q20</t>
    <phoneticPr fontId="28" type="noConversion"/>
  </si>
  <si>
    <t>4Q20</t>
    <phoneticPr fontId="28" type="noConversion"/>
  </si>
  <si>
    <t>1Q21</t>
    <phoneticPr fontId="28" type="noConversion"/>
  </si>
  <si>
    <t>2Q21</t>
    <phoneticPr fontId="28" type="noConversion"/>
  </si>
  <si>
    <t>3Q21</t>
    <phoneticPr fontId="28" type="noConversion"/>
  </si>
  <si>
    <t>4Q21</t>
    <phoneticPr fontId="28" type="noConversion"/>
  </si>
  <si>
    <t>1Q22</t>
    <phoneticPr fontId="28" type="noConversion"/>
  </si>
  <si>
    <t>2Q22</t>
    <phoneticPr fontId="28" type="noConversion"/>
  </si>
  <si>
    <t>3Q22</t>
    <phoneticPr fontId="28" type="noConversion"/>
  </si>
  <si>
    <t>4Q22</t>
    <phoneticPr fontId="28" type="noConversion"/>
  </si>
  <si>
    <t>1Q23</t>
    <phoneticPr fontId="28" type="noConversion"/>
  </si>
  <si>
    <t>2Q23</t>
    <phoneticPr fontId="28" type="noConversion"/>
  </si>
  <si>
    <t>3Q23</t>
    <phoneticPr fontId="28" type="noConversion"/>
  </si>
  <si>
    <t>4Q23</t>
    <phoneticPr fontId="28" type="noConversion"/>
  </si>
  <si>
    <t>1Q24</t>
    <phoneticPr fontId="28" type="noConversion"/>
  </si>
  <si>
    <t>Total Revenue</t>
    <phoneticPr fontId="28" type="noConversion"/>
  </si>
  <si>
    <t>YoY(%)</t>
    <phoneticPr fontId="28" type="noConversion"/>
  </si>
  <si>
    <t>-</t>
    <phoneticPr fontId="28" type="noConversion"/>
  </si>
  <si>
    <t xml:space="preserve">    Energy Industrial </t>
    <phoneticPr fontId="28" type="noConversion"/>
  </si>
  <si>
    <t xml:space="preserve">    Thermal Barrier</t>
    <phoneticPr fontId="28" type="noConversion"/>
  </si>
  <si>
    <t>Cost Of Goods Sold</t>
    <phoneticPr fontId="28" type="noConversion"/>
  </si>
  <si>
    <t>% of Energy Sales</t>
    <phoneticPr fontId="28" type="noConversion"/>
  </si>
  <si>
    <t>% of Thermal Barrier Sales</t>
    <phoneticPr fontId="28" type="noConversion"/>
  </si>
  <si>
    <t>Gross Profit</t>
    <phoneticPr fontId="28" type="noConversion"/>
  </si>
  <si>
    <t>GPM(%)</t>
    <phoneticPr fontId="28" type="noConversion"/>
  </si>
  <si>
    <t>COGS Ratio(%)</t>
    <phoneticPr fontId="28" type="noConversion"/>
  </si>
  <si>
    <t>Total Operating expense</t>
    <phoneticPr fontId="28" type="noConversion"/>
  </si>
  <si>
    <t>% of sales</t>
    <phoneticPr fontId="28" type="noConversion"/>
  </si>
  <si>
    <t xml:space="preserve">    Selling General &amp; Admin Exp.</t>
    <phoneticPr fontId="28" type="noConversion"/>
  </si>
  <si>
    <t>% of Revenue</t>
    <phoneticPr fontId="28" type="noConversion"/>
  </si>
  <si>
    <t xml:space="preserve">    R &amp; D Exp.</t>
    <phoneticPr fontId="28" type="noConversion"/>
  </si>
  <si>
    <t xml:space="preserve">  Operating Income(Loss)</t>
    <phoneticPr fontId="28" type="noConversion"/>
  </si>
  <si>
    <t>Estimated Revenue</t>
    <phoneticPr fontId="28" type="noConversion"/>
  </si>
  <si>
    <t>2024E</t>
    <phoneticPr fontId="28" type="noConversion"/>
  </si>
  <si>
    <t>2025E</t>
    <phoneticPr fontId="28" type="noConversion"/>
  </si>
  <si>
    <t>2026E</t>
    <phoneticPr fontId="28" type="noConversion"/>
  </si>
  <si>
    <t>2027E</t>
    <phoneticPr fontId="28" type="noConversion"/>
  </si>
  <si>
    <t>2028E</t>
    <phoneticPr fontId="28" type="noConversion"/>
  </si>
  <si>
    <t>Note</t>
    <phoneticPr fontId="28" type="noConversion"/>
  </si>
  <si>
    <t>1. Total Revenue</t>
    <phoneticPr fontId="27" type="noConversion"/>
  </si>
  <si>
    <t>Product</t>
    <phoneticPr fontId="28" type="noConversion"/>
  </si>
  <si>
    <t xml:space="preserve">  2. Energy Industrial </t>
    <phoneticPr fontId="27" type="noConversion"/>
  </si>
  <si>
    <r>
      <t xml:space="preserve">     ASP($/Square feet</t>
    </r>
    <r>
      <rPr>
        <sz val="8"/>
        <rFont val="Arial Unicode MS"/>
        <family val="2"/>
        <charset val="129"/>
      </rPr>
      <t>)</t>
    </r>
    <phoneticPr fontId="27" type="noConversion"/>
  </si>
  <si>
    <t xml:space="preserve">     인도량(Square feet in thousands)</t>
    <phoneticPr fontId="27" type="noConversion"/>
  </si>
  <si>
    <t xml:space="preserve">     CAPA($ in millions)</t>
    <phoneticPr fontId="27" type="noConversion"/>
  </si>
  <si>
    <t>CAGR: 13%</t>
    <phoneticPr fontId="27" type="noConversion"/>
  </si>
  <si>
    <t xml:space="preserve">     가동율(%)</t>
    <phoneticPr fontId="27" type="noConversion"/>
  </si>
  <si>
    <t xml:space="preserve">  3. Thermal Barrier</t>
    <phoneticPr fontId="27" type="noConversion"/>
  </si>
  <si>
    <t xml:space="preserve">       Bear:  신규 고객 유치 실패</t>
    <phoneticPr fontId="27" type="noConversion"/>
  </si>
  <si>
    <t xml:space="preserve">       Base: 기존 고객사(Toyota, Honda, Audi 등)+신규 고객 유치</t>
    <phoneticPr fontId="27" type="noConversion"/>
  </si>
  <si>
    <t xml:space="preserve">       Bull: 기존 고객사 유지+신규 대형 고객(VW) 유치 </t>
    <phoneticPr fontId="27" type="noConversion"/>
  </si>
  <si>
    <t>CAGR: 24%</t>
    <phoneticPr fontId="27" type="noConversion"/>
  </si>
  <si>
    <t xml:space="preserve">    3.1.GM Sales</t>
    <phoneticPr fontId="27" type="noConversion"/>
  </si>
  <si>
    <t>% of Thermal Barrier sales</t>
    <phoneticPr fontId="28" type="noConversion"/>
  </si>
  <si>
    <t xml:space="preserve">     GM Ultium EV Production(in thousands)</t>
    <phoneticPr fontId="27" type="noConversion"/>
  </si>
  <si>
    <r>
      <t>27Y~</t>
    </r>
    <r>
      <rPr>
        <sz val="8"/>
        <rFont val="Arial Unicode MS"/>
        <family val="2"/>
        <charset val="129"/>
      </rPr>
      <t xml:space="preserve"> </t>
    </r>
    <r>
      <rPr>
        <sz val="8"/>
        <rFont val="Arial"/>
        <family val="2"/>
      </rPr>
      <t>CAGR: 25%(</t>
    </r>
    <r>
      <rPr>
        <sz val="8"/>
        <rFont val="Arial Unicode MS"/>
        <family val="2"/>
        <charset val="129"/>
      </rPr>
      <t>글로벌)</t>
    </r>
    <phoneticPr fontId="27" type="noConversion"/>
  </si>
  <si>
    <r>
      <t xml:space="preserve">        GMC Hummer EV(</t>
    </r>
    <r>
      <rPr>
        <i/>
        <sz val="8"/>
        <rFont val="Arial Unicode MS"/>
        <family val="2"/>
        <charset val="129"/>
      </rPr>
      <t>대)</t>
    </r>
    <phoneticPr fontId="27" type="noConversion"/>
  </si>
  <si>
    <t xml:space="preserve">        BrightDrop zevo 600(대)</t>
    <phoneticPr fontId="27" type="noConversion"/>
  </si>
  <si>
    <t xml:space="preserve">        LURIQ</t>
    <phoneticPr fontId="27" type="noConversion"/>
  </si>
  <si>
    <t xml:space="preserve">    3.2.Non-GM Sales(Global): Base</t>
    <phoneticPr fontId="27" type="noConversion"/>
  </si>
  <si>
    <t xml:space="preserve">       Bear:  기존 고객만 유지</t>
    <phoneticPr fontId="27" type="noConversion"/>
  </si>
  <si>
    <t xml:space="preserve">     Global OEM EV Production(in millions)</t>
    <phoneticPr fontId="27" type="noConversion"/>
  </si>
  <si>
    <t>Source: IHS</t>
    <phoneticPr fontId="27" type="noConversion"/>
  </si>
  <si>
    <t>Estimated COGS</t>
    <phoneticPr fontId="28" type="noConversion"/>
  </si>
  <si>
    <t>Total Revenue</t>
  </si>
  <si>
    <t>Cost Of Goods Sold</t>
  </si>
  <si>
    <t>Cost Account</t>
    <phoneticPr fontId="28" type="noConversion"/>
  </si>
  <si>
    <t xml:space="preserve">    material cost</t>
    <phoneticPr fontId="27" type="noConversion"/>
  </si>
  <si>
    <t xml:space="preserve">    manufacturing cost</t>
    <phoneticPr fontId="27" type="noConversion"/>
  </si>
  <si>
    <t>Estimated Operating expense</t>
    <phoneticPr fontId="28" type="noConversion"/>
  </si>
  <si>
    <t>Total Operating Expenses</t>
    <phoneticPr fontId="27" type="noConversion"/>
  </si>
  <si>
    <t>Operating income</t>
    <phoneticPr fontId="27" type="noConversion"/>
  </si>
  <si>
    <t>Estimated I/S</t>
    <phoneticPr fontId="28" type="noConversion"/>
  </si>
  <si>
    <t>Cost Of Sales</t>
    <phoneticPr fontId="28" type="noConversion"/>
  </si>
  <si>
    <t xml:space="preserve">  Operating Profit(Loss)</t>
    <phoneticPr fontId="28" type="noConversion"/>
  </si>
  <si>
    <t>OPM(%)</t>
    <phoneticPr fontId="28" type="noConversion"/>
  </si>
  <si>
    <t xml:space="preserve">    Depreciation &amp; Amort.</t>
    <phoneticPr fontId="28" type="noConversion"/>
  </si>
  <si>
    <t>EBITDA</t>
    <phoneticPr fontId="28" type="noConversion"/>
  </si>
  <si>
    <t>EBITDA Margin(%)</t>
    <phoneticPr fontId="28" type="noConversion"/>
  </si>
  <si>
    <t>Non-operating gain or loss</t>
  </si>
  <si>
    <t>Net income before tax expenses</t>
    <phoneticPr fontId="27" type="noConversion"/>
  </si>
  <si>
    <t>Tax expense</t>
    <phoneticPr fontId="28" type="noConversion"/>
  </si>
  <si>
    <t xml:space="preserve">Net income </t>
    <phoneticPr fontId="27" type="noConversion"/>
  </si>
  <si>
    <t>NPM(%)</t>
    <phoneticPr fontId="28" type="noConversion"/>
  </si>
  <si>
    <t>Current EV/EBITDA</t>
    <phoneticPr fontId="28" type="noConversion"/>
  </si>
  <si>
    <t>POR Table</t>
    <phoneticPr fontId="27" type="noConversion"/>
  </si>
  <si>
    <t>Share Price</t>
  </si>
  <si>
    <t>Shares Out.</t>
  </si>
  <si>
    <t>Market Capitalization</t>
  </si>
  <si>
    <t>- Cash &amp; Short Term Investments</t>
  </si>
  <si>
    <t>+ Total Debt</t>
  </si>
  <si>
    <t>+ Pref. Equity</t>
  </si>
  <si>
    <t>+ Total Minority Interest</t>
  </si>
  <si>
    <t>- Long Term Marketable Securities</t>
  </si>
  <si>
    <t>= Total Enterprise Value (TEV)</t>
  </si>
  <si>
    <t>Book Value of Common Equity</t>
  </si>
  <si>
    <t>= Total Capital</t>
  </si>
  <si>
    <t>Metric</t>
  </si>
  <si>
    <t>Category</t>
  </si>
  <si>
    <t>Revenue</t>
  </si>
  <si>
    <t>Low</t>
  </si>
  <si>
    <t>$131.10M</t>
  </si>
  <si>
    <t>$149.20M</t>
  </si>
  <si>
    <t>$184.26M</t>
  </si>
  <si>
    <t>$204.53M</t>
  </si>
  <si>
    <t>$233.17M</t>
  </si>
  <si>
    <t>Mid</t>
  </si>
  <si>
    <t>$132.20M</t>
  </si>
  <si>
    <t>$156.55M</t>
  </si>
  <si>
    <t>$188.64M</t>
  </si>
  <si>
    <t>$212.22M</t>
  </si>
  <si>
    <t>$244.06M</t>
  </si>
  <si>
    <t>High</t>
  </si>
  <si>
    <t>$133.29M</t>
  </si>
  <si>
    <t>$164.00M</t>
  </si>
  <si>
    <t>$192.70M</t>
  </si>
  <si>
    <t>$219.68M</t>
  </si>
  <si>
    <t>$254.83M</t>
  </si>
  <si>
    <t>EPS (Diluted)</t>
  </si>
  <si>
    <t>EPS (Diluted) - (Growth)</t>
  </si>
  <si>
    <t>Gross Margin</t>
  </si>
  <si>
    <t>I/S</t>
    <phoneticPr fontId="28" type="noConversion"/>
  </si>
  <si>
    <t>2024 LTM</t>
    <phoneticPr fontId="28" type="noConversion"/>
  </si>
  <si>
    <t xml:space="preserve">  Growth Over Prior Year</t>
  </si>
  <si>
    <t>Gross Profit</t>
  </si>
  <si>
    <t xml:space="preserve">  Margin %</t>
  </si>
  <si>
    <t>EBITDA</t>
  </si>
  <si>
    <t>EBIT</t>
  </si>
  <si>
    <t>Net Income</t>
  </si>
  <si>
    <t xml:space="preserve">Diluted EPS </t>
    <phoneticPr fontId="28" type="noConversion"/>
  </si>
  <si>
    <t>NM</t>
  </si>
  <si>
    <t xml:space="preserve"> </t>
  </si>
  <si>
    <t>Other Revenue</t>
  </si>
  <si>
    <t xml:space="preserve">  Total Revenue</t>
  </si>
  <si>
    <t xml:space="preserve">  Gross Profit</t>
  </si>
  <si>
    <t>Selling General &amp; Admin Exp.</t>
  </si>
  <si>
    <t>R &amp; D Exp.</t>
  </si>
  <si>
    <t xml:space="preserve">  Other Operating Exp., Total</t>
  </si>
  <si>
    <t xml:space="preserve">  Operating Income</t>
  </si>
  <si>
    <t>Interest Expense</t>
  </si>
  <si>
    <t>Interest and Invest. Income</t>
  </si>
  <si>
    <t xml:space="preserve">  Net Interest Exp.</t>
  </si>
  <si>
    <t>Impairment of Goodwill</t>
  </si>
  <si>
    <t>Asset Writedown</t>
  </si>
  <si>
    <t>Other Unusual Items</t>
  </si>
  <si>
    <t xml:space="preserve">  EBIT</t>
    <phoneticPr fontId="28" type="noConversion"/>
  </si>
  <si>
    <t>Income Tax Expense</t>
  </si>
  <si>
    <t xml:space="preserve">  Net Income</t>
  </si>
  <si>
    <t>I/S Detail</t>
    <phoneticPr fontId="6" type="noConversion"/>
  </si>
  <si>
    <t>Diluted EPS</t>
  </si>
  <si>
    <t>Basic EPS</t>
  </si>
  <si>
    <t>Per Share Items</t>
  </si>
  <si>
    <t>Cash Flow</t>
  </si>
  <si>
    <t>Depreciation &amp; Amort.</t>
  </si>
  <si>
    <t>Depreciation &amp; Amort., Total</t>
  </si>
  <si>
    <t>Other Amortization</t>
  </si>
  <si>
    <t>(Gain) Loss From Sale Of Assets</t>
  </si>
  <si>
    <t>Asset Writedown &amp; Restructuring Costs</t>
  </si>
  <si>
    <t>Stock-Based Compensation</t>
  </si>
  <si>
    <t>Provision &amp; Write-off of Bad debts</t>
  </si>
  <si>
    <t>Other Operating Activities</t>
  </si>
  <si>
    <t>Change in Acc. Receivable</t>
  </si>
  <si>
    <t>Change In Inventories</t>
  </si>
  <si>
    <t>Change in Acc. Payable</t>
  </si>
  <si>
    <t>Change in Unearned Rev.</t>
  </si>
  <si>
    <t>Change in Other Net Operating Assets</t>
  </si>
  <si>
    <t xml:space="preserve">  Cash from Ops.</t>
  </si>
  <si>
    <t>Capital Expenditure</t>
  </si>
  <si>
    <t>Cash Acquisitions</t>
  </si>
  <si>
    <t>Divestitures</t>
  </si>
  <si>
    <t>Invest. in Marketable &amp; Equity Securt.</t>
  </si>
  <si>
    <t>Net (Inc.) Dec. in Loans Originated/Sold</t>
  </si>
  <si>
    <t>Other Investing Activities</t>
  </si>
  <si>
    <t xml:space="preserve">  Cash from Investing</t>
  </si>
  <si>
    <t>Short Term Debt Issued</t>
  </si>
  <si>
    <t>Long-Term Debt Issued</t>
  </si>
  <si>
    <t>Total Debt Issued</t>
  </si>
  <si>
    <t>Short Term Debt Repaid</t>
  </si>
  <si>
    <t>Long-Term Debt Repaid</t>
  </si>
  <si>
    <t>Total Debt Repaid</t>
  </si>
  <si>
    <t>Issuance of Common Stock</t>
  </si>
  <si>
    <t>Repurchase of Common Stock</t>
  </si>
  <si>
    <t>Total Dividends Paid</t>
  </si>
  <si>
    <t>Special Dividend Paid</t>
  </si>
  <si>
    <t>Other Financing Activities</t>
  </si>
  <si>
    <t xml:space="preserve">  Cash from Financing</t>
  </si>
  <si>
    <t xml:space="preserve">  Net Change in Cash</t>
  </si>
  <si>
    <t>ASSETS</t>
  </si>
  <si>
    <t>Cash And Equivalents</t>
  </si>
  <si>
    <t xml:space="preserve">  Total Cash &amp; ST Investments</t>
  </si>
  <si>
    <t>Accounts Receivable</t>
  </si>
  <si>
    <t>Other Receivables</t>
  </si>
  <si>
    <t xml:space="preserve">  Total Receivables</t>
  </si>
  <si>
    <t>Inventory</t>
  </si>
  <si>
    <t>Prepaid Exp.</t>
  </si>
  <si>
    <t>Restricted Cash</t>
  </si>
  <si>
    <t>Other Current Assets</t>
  </si>
  <si>
    <t xml:space="preserve">  Total Current Assets</t>
  </si>
  <si>
    <t>Gross Property, Plant &amp; Equipment</t>
  </si>
  <si>
    <t>Accumulated Depreciation</t>
  </si>
  <si>
    <t xml:space="preserve">  Net Property, Plant &amp; Equipment</t>
  </si>
  <si>
    <t>Deferred Charges, LT</t>
  </si>
  <si>
    <t>Other Long-Term Assets</t>
  </si>
  <si>
    <t>Total Assets</t>
  </si>
  <si>
    <t>LIABILITIES</t>
  </si>
  <si>
    <t>Accounts Payable</t>
  </si>
  <si>
    <t>Accrued Exp.</t>
  </si>
  <si>
    <t>Short-term Borrowings</t>
  </si>
  <si>
    <t>Curr. Port. of LT Debt</t>
  </si>
  <si>
    <t>Curr. Port. of Leases</t>
  </si>
  <si>
    <t>Unearned Revenue, Current</t>
  </si>
  <si>
    <t>Other Current Liabilities</t>
  </si>
  <si>
    <t xml:space="preserve">  Total Current Liabilities</t>
  </si>
  <si>
    <t>Long-Term Debt</t>
  </si>
  <si>
    <t>Long-Term Leases</t>
  </si>
  <si>
    <t>Other Non-Current Liabilities</t>
  </si>
  <si>
    <t>Total Liabilities</t>
  </si>
  <si>
    <t>Common Stock</t>
  </si>
  <si>
    <t>Additional Paid In Capital</t>
  </si>
  <si>
    <t>Retained Earnings</t>
  </si>
  <si>
    <t>Treasury Stock</t>
  </si>
  <si>
    <t>Comprehensive Inc. and Other</t>
  </si>
  <si>
    <t xml:space="preserve">  Total Common Equity</t>
  </si>
  <si>
    <t>Total Equity</t>
  </si>
  <si>
    <t>Total Liabilities And Equity</t>
  </si>
  <si>
    <t>B/S</t>
    <phoneticPr fontId="6" type="noConversion"/>
  </si>
  <si>
    <r>
      <rPr>
        <sz val="10"/>
        <color theme="1"/>
        <rFont val="맑은 고딕"/>
        <family val="3"/>
        <charset val="129"/>
      </rPr>
      <t>가장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대표적인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에어로젤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맑은 고딕"/>
        <family val="3"/>
        <charset val="129"/>
      </rPr>
      <t>젤리에서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액체를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기체로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대체한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것</t>
    </r>
    <phoneticPr fontId="6" type="noConversion"/>
  </si>
  <si>
    <r>
      <t xml:space="preserve">4. aerogel </t>
    </r>
    <r>
      <rPr>
        <b/>
        <sz val="10"/>
        <color rgb="FF000000"/>
        <rFont val="맑은 고딕"/>
        <family val="3"/>
        <charset val="129"/>
      </rPr>
      <t>시장의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공급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제한</t>
    </r>
    <phoneticPr fontId="6" type="noConversion"/>
  </si>
  <si>
    <r>
      <rPr>
        <b/>
        <sz val="10"/>
        <color theme="1"/>
        <rFont val="Malgun Gothic"/>
        <family val="2"/>
        <charset val="129"/>
      </rPr>
      <t>첫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고객이</t>
    </r>
    <r>
      <rPr>
        <b/>
        <sz val="10"/>
        <color theme="1"/>
        <rFont val="Arial"/>
        <family val="2"/>
        <scheme val="minor"/>
      </rPr>
      <t xml:space="preserve"> GM. GM</t>
    </r>
    <r>
      <rPr>
        <b/>
        <sz val="10"/>
        <color theme="1"/>
        <rFont val="Malgun Gothic"/>
        <family val="2"/>
        <charset val="129"/>
      </rPr>
      <t>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파일럿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프로젝트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진행</t>
    </r>
    <r>
      <rPr>
        <b/>
        <sz val="10"/>
        <color theme="1"/>
        <rFont val="Arial"/>
        <family val="2"/>
        <scheme val="minor"/>
      </rPr>
      <t xml:space="preserve">, GM </t>
    </r>
    <r>
      <rPr>
        <b/>
        <sz val="10"/>
        <color theme="1"/>
        <rFont val="Malgun Gothic"/>
        <family val="2"/>
        <charset val="129"/>
      </rPr>
      <t>전기차에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단열재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제공하기로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계약하면서 첫 납품 시작</t>
    </r>
    <phoneticPr fontId="6" type="noConversion"/>
  </si>
  <si>
    <r>
      <rPr>
        <sz val="10"/>
        <color theme="1"/>
        <rFont val="Malgun Gothic"/>
        <family val="2"/>
        <charset val="129"/>
      </rPr>
      <t>이후</t>
    </r>
    <r>
      <rPr>
        <sz val="10"/>
        <color theme="1"/>
        <rFont val="Arial"/>
        <family val="2"/>
        <scheme val="minor"/>
      </rPr>
      <t xml:space="preserve"> GM</t>
    </r>
    <r>
      <rPr>
        <sz val="10"/>
        <color theme="1"/>
        <rFont val="Malgun Gothic"/>
        <family val="2"/>
        <charset val="129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다양한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모델에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납품하고</t>
    </r>
    <r>
      <rPr>
        <sz val="10"/>
        <color theme="1"/>
        <rFont val="Arial"/>
        <family val="2"/>
        <scheme val="minor"/>
      </rPr>
      <t>, GM</t>
    </r>
    <r>
      <rPr>
        <sz val="10"/>
        <color theme="1"/>
        <rFont val="Malgun Gothic"/>
        <family val="2"/>
        <charset val="129"/>
      </rPr>
      <t>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고객들도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쌓이면서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매출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폭발적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증가</t>
    </r>
    <phoneticPr fontId="6" type="noConversion"/>
  </si>
  <si>
    <r>
      <t xml:space="preserve">&gt; </t>
    </r>
    <r>
      <rPr>
        <sz val="10"/>
        <color rgb="FF000000"/>
        <rFont val="Malgun Gothic"/>
        <family val="2"/>
        <charset val="129"/>
      </rPr>
      <t>캐파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제한으로 꾸준한</t>
    </r>
    <r>
      <rPr>
        <sz val="10"/>
        <color rgb="FF000000"/>
        <rFont val="Arial"/>
        <family val="2"/>
        <scheme val="minor"/>
      </rPr>
      <t xml:space="preserve"> Q</t>
    </r>
    <r>
      <rPr>
        <sz val="10"/>
        <color rgb="FF000000"/>
        <rFont val="Malgun Gothic"/>
        <family val="2"/>
        <charset val="129"/>
      </rPr>
      <t>에서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Malgun Gothic"/>
        <family val="2"/>
        <charset val="129"/>
      </rPr>
      <t>제품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믹스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변화로</t>
    </r>
    <r>
      <rPr>
        <sz val="10"/>
        <color rgb="FF000000"/>
        <rFont val="Arial"/>
        <family val="2"/>
        <scheme val="minor"/>
      </rPr>
      <t xml:space="preserve"> P </t>
    </r>
    <r>
      <rPr>
        <sz val="10"/>
        <color rgb="FF000000"/>
        <rFont val="Malgun Gothic"/>
        <family val="2"/>
        <charset val="129"/>
      </rPr>
      <t>상승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노리는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중</t>
    </r>
    <phoneticPr fontId="6" type="noConversion"/>
  </si>
  <si>
    <r>
      <rPr>
        <sz val="10"/>
        <color rgb="FF000000"/>
        <rFont val="Malgun Gothic"/>
        <family val="2"/>
        <charset val="129"/>
      </rPr>
      <t>소수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고객사에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의존</t>
    </r>
    <r>
      <rPr>
        <sz val="10"/>
        <color rgb="FF000000"/>
        <rFont val="Arial"/>
        <family val="2"/>
        <scheme val="minor"/>
      </rPr>
      <t xml:space="preserve">, GM </t>
    </r>
    <r>
      <rPr>
        <sz val="10"/>
        <color rgb="FF000000"/>
        <rFont val="Malgun Gothic"/>
        <family val="2"/>
        <charset val="129"/>
      </rPr>
      <t>비중</t>
    </r>
    <r>
      <rPr>
        <sz val="10"/>
        <color rgb="FF000000"/>
        <rFont val="Arial"/>
        <family val="2"/>
        <scheme val="minor"/>
      </rPr>
      <t xml:space="preserve"> 41%</t>
    </r>
    <phoneticPr fontId="6" type="noConversion"/>
  </si>
  <si>
    <r>
      <rPr>
        <sz val="10"/>
        <color rgb="FF000000"/>
        <rFont val="Malgun Gothic"/>
        <family val="2"/>
        <charset val="129"/>
      </rPr>
      <t>제</t>
    </r>
    <r>
      <rPr>
        <sz val="10"/>
        <color rgb="FF000000"/>
        <rFont val="Arial"/>
        <family val="2"/>
        <scheme val="minor"/>
      </rPr>
      <t>1</t>
    </r>
    <r>
      <rPr>
        <sz val="10"/>
        <color rgb="FF000000"/>
        <rFont val="Malgun Gothic"/>
        <family val="2"/>
        <charset val="129"/>
      </rPr>
      <t>공장</t>
    </r>
    <phoneticPr fontId="6" type="noConversion"/>
  </si>
  <si>
    <r>
      <t xml:space="preserve">&gt; </t>
    </r>
    <r>
      <rPr>
        <b/>
        <sz val="10"/>
        <color rgb="FF000000"/>
        <rFont val="Malgun Gothic"/>
        <family val="2"/>
        <charset val="129"/>
      </rPr>
      <t>에너지를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외주로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돌리고 싹 다</t>
    </r>
    <r>
      <rPr>
        <b/>
        <sz val="10"/>
        <color rgb="FF000000"/>
        <rFont val="Arial"/>
        <family val="2"/>
        <scheme val="minor"/>
      </rPr>
      <t xml:space="preserve"> EV </t>
    </r>
    <r>
      <rPr>
        <b/>
        <sz val="10"/>
        <color rgb="FF000000"/>
        <rFont val="Malgun Gothic"/>
        <family val="2"/>
        <charset val="129"/>
      </rPr>
      <t>단열재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생산으로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전환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중</t>
    </r>
    <phoneticPr fontId="6" type="noConversion"/>
  </si>
  <si>
    <r>
      <t>1Q24</t>
    </r>
    <r>
      <rPr>
        <sz val="10"/>
        <color theme="1"/>
        <rFont val="Malgun Gothic"/>
        <family val="2"/>
        <charset val="129"/>
      </rPr>
      <t>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외주는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전체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매출의</t>
    </r>
    <r>
      <rPr>
        <sz val="10"/>
        <color theme="1"/>
        <rFont val="Arial"/>
        <family val="2"/>
        <scheme val="minor"/>
      </rPr>
      <t xml:space="preserve"> 50%</t>
    </r>
    <r>
      <rPr>
        <sz val="10"/>
        <color theme="1"/>
        <rFont val="Malgun Gothic"/>
        <family val="2"/>
        <charset val="129"/>
      </rPr>
      <t>이고</t>
    </r>
    <r>
      <rPr>
        <sz val="10"/>
        <color theme="1"/>
        <rFont val="Arial"/>
        <family val="2"/>
        <scheme val="minor"/>
      </rPr>
      <t xml:space="preserve"> 2Q</t>
    </r>
    <r>
      <rPr>
        <sz val="10"/>
        <color theme="1"/>
        <rFont val="Malgun Gothic"/>
        <family val="2"/>
        <charset val="129"/>
      </rPr>
      <t>에는</t>
    </r>
    <r>
      <rPr>
        <sz val="10"/>
        <color theme="1"/>
        <rFont val="Arial"/>
        <family val="2"/>
        <scheme val="minor"/>
      </rPr>
      <t xml:space="preserve"> 80% </t>
    </r>
    <r>
      <rPr>
        <sz val="10"/>
        <color theme="1"/>
        <rFont val="Malgun Gothic"/>
        <family val="2"/>
        <charset val="129"/>
      </rPr>
      <t>증가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전망</t>
    </r>
    <r>
      <rPr>
        <sz val="10"/>
        <color theme="1"/>
        <rFont val="Arial"/>
        <family val="2"/>
        <scheme val="minor"/>
      </rPr>
      <t xml:space="preserve">, </t>
    </r>
    <r>
      <rPr>
        <b/>
        <sz val="10"/>
        <color theme="1"/>
        <rFont val="Arial"/>
        <family val="2"/>
        <scheme val="minor"/>
      </rPr>
      <t>2H</t>
    </r>
    <r>
      <rPr>
        <b/>
        <sz val="10"/>
        <color theme="1"/>
        <rFont val="Malgun Gothic"/>
        <family val="2"/>
        <charset val="129"/>
      </rPr>
      <t>에는</t>
    </r>
    <r>
      <rPr>
        <b/>
        <sz val="10"/>
        <color theme="1"/>
        <rFont val="Arial"/>
        <family val="2"/>
        <scheme val="minor"/>
      </rPr>
      <t xml:space="preserve"> 100%</t>
    </r>
    <r>
      <rPr>
        <b/>
        <sz val="10"/>
        <color theme="1"/>
        <rFont val="Malgun Gothic"/>
        <family val="2"/>
        <charset val="129"/>
      </rPr>
      <t>에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이를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것</t>
    </r>
    <r>
      <rPr>
        <sz val="10"/>
        <color theme="1"/>
        <rFont val="Arial"/>
        <family val="2"/>
        <scheme val="minor"/>
      </rPr>
      <t>(</t>
    </r>
    <r>
      <rPr>
        <sz val="10"/>
        <color theme="1"/>
        <rFont val="Malgun Gothic"/>
        <family val="2"/>
        <charset val="129"/>
      </rPr>
      <t>동사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컨콜</t>
    </r>
    <r>
      <rPr>
        <sz val="10"/>
        <color theme="1"/>
        <rFont val="Arial"/>
        <family val="2"/>
        <scheme val="minor"/>
      </rPr>
      <t>)</t>
    </r>
    <phoneticPr fontId="6" type="noConversion"/>
  </si>
  <si>
    <r>
      <t>"</t>
    </r>
    <r>
      <rPr>
        <sz val="10"/>
        <color rgb="FF000000"/>
        <rFont val="Malgun Gothic"/>
        <family val="2"/>
        <charset val="129"/>
      </rPr>
      <t>에너지는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Arial"/>
        <family val="2"/>
        <scheme val="minor"/>
      </rPr>
      <t>1</t>
    </r>
    <r>
      <rPr>
        <sz val="10"/>
        <color rgb="FF000000"/>
        <rFont val="Malgun Gothic"/>
        <family val="2"/>
        <charset val="129"/>
      </rPr>
      <t>공장의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생산성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향상과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함께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중국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외부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제조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시설로부터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보충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공급</t>
    </r>
    <r>
      <rPr>
        <sz val="10"/>
        <color rgb="FF000000"/>
        <rFont val="Arial"/>
        <family val="2"/>
        <scheme val="minor"/>
      </rPr>
      <t>"</t>
    </r>
    <phoneticPr fontId="6" type="noConversion"/>
  </si>
  <si>
    <r>
      <rPr>
        <b/>
        <sz val="10"/>
        <color rgb="FF000000"/>
        <rFont val="Malgun Gothic"/>
        <family val="2"/>
        <charset val="129"/>
      </rPr>
      <t>전환한</t>
    </r>
    <r>
      <rPr>
        <b/>
        <sz val="10"/>
        <color rgb="FF000000"/>
        <rFont val="Arial"/>
        <family val="2"/>
        <scheme val="minor"/>
      </rPr>
      <t xml:space="preserve"> EV </t>
    </r>
    <r>
      <rPr>
        <b/>
        <sz val="10"/>
        <color rgb="FF000000"/>
        <rFont val="Malgun Gothic"/>
        <family val="2"/>
        <charset val="129"/>
      </rPr>
      <t>단열재</t>
    </r>
    <r>
      <rPr>
        <b/>
        <sz val="10"/>
        <color rgb="FF000000"/>
        <rFont val="Arial"/>
        <family val="2"/>
        <scheme val="minor"/>
      </rPr>
      <t xml:space="preserve"> CAPA: $500M</t>
    </r>
    <phoneticPr fontId="6" type="noConversion"/>
  </si>
  <si>
    <r>
      <rPr>
        <b/>
        <sz val="10"/>
        <color rgb="FF000000"/>
        <rFont val="Malgun Gothic"/>
        <family val="2"/>
        <charset val="129"/>
      </rPr>
      <t>에너지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단열재</t>
    </r>
    <r>
      <rPr>
        <b/>
        <sz val="10"/>
        <color rgb="FF000000"/>
        <rFont val="Arial"/>
        <family val="2"/>
        <scheme val="minor"/>
      </rPr>
      <t xml:space="preserve"> CAPA(</t>
    </r>
    <r>
      <rPr>
        <b/>
        <sz val="10"/>
        <color rgb="FF000000"/>
        <rFont val="Malgun Gothic"/>
        <family val="2"/>
        <charset val="129"/>
      </rPr>
      <t>외주포함</t>
    </r>
    <r>
      <rPr>
        <b/>
        <sz val="10"/>
        <color rgb="FF000000"/>
        <rFont val="Arial"/>
        <family val="2"/>
        <scheme val="minor"/>
      </rPr>
      <t>): $150M</t>
    </r>
    <r>
      <rPr>
        <b/>
        <sz val="10"/>
        <color rgb="FF000000"/>
        <rFont val="Arial"/>
        <family val="2"/>
        <charset val="129"/>
        <scheme val="minor"/>
      </rPr>
      <t xml:space="preserve"> &gt; </t>
    </r>
    <r>
      <rPr>
        <b/>
        <sz val="10"/>
        <color rgb="FF000000"/>
        <rFont val="Malgun Gothic"/>
        <family val="2"/>
        <charset val="129"/>
      </rPr>
      <t>추후</t>
    </r>
    <r>
      <rPr>
        <b/>
        <sz val="10"/>
        <color rgb="FF000000"/>
        <rFont val="Arial"/>
        <family val="2"/>
      </rPr>
      <t xml:space="preserve"> $200M</t>
    </r>
    <r>
      <rPr>
        <b/>
        <sz val="10"/>
        <color rgb="FF000000"/>
        <rFont val="Malgun Gothic"/>
        <family val="2"/>
        <charset val="129"/>
      </rPr>
      <t>까지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확대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가능</t>
    </r>
    <phoneticPr fontId="6" type="noConversion"/>
  </si>
  <si>
    <r>
      <t>2024</t>
    </r>
    <r>
      <rPr>
        <b/>
        <sz val="10"/>
        <color theme="1"/>
        <rFont val="Malgun Gothic"/>
        <family val="2"/>
        <charset val="129"/>
      </rPr>
      <t>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목표 매출 $650M</t>
    </r>
    <phoneticPr fontId="6" type="noConversion"/>
  </si>
  <si>
    <r>
      <rPr>
        <sz val="10"/>
        <color rgb="FF000000"/>
        <rFont val="Malgun Gothic"/>
        <family val="2"/>
        <charset val="129"/>
      </rPr>
      <t>제</t>
    </r>
    <r>
      <rPr>
        <sz val="10"/>
        <color rgb="FF000000"/>
        <rFont val="Arial"/>
        <family val="2"/>
        <scheme val="minor"/>
      </rPr>
      <t>2</t>
    </r>
    <r>
      <rPr>
        <sz val="10"/>
        <color rgb="FF000000"/>
        <rFont val="Malgun Gothic"/>
        <family val="2"/>
        <charset val="129"/>
      </rPr>
      <t>공장(증설 중)</t>
    </r>
    <phoneticPr fontId="6" type="noConversion"/>
  </si>
  <si>
    <r>
      <t>1) CAPA: 2027</t>
    </r>
    <r>
      <rPr>
        <b/>
        <sz val="10"/>
        <color rgb="FF000000"/>
        <rFont val="Malgun Gothic"/>
        <family val="2"/>
        <charset val="129"/>
      </rPr>
      <t>년까지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완공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  <scheme val="minor"/>
      </rPr>
      <t>$1200M</t>
    </r>
    <phoneticPr fontId="6" type="noConversion"/>
  </si>
  <si>
    <r>
      <t>Plant 2</t>
    </r>
    <r>
      <rPr>
        <sz val="10"/>
        <color rgb="FF000000"/>
        <rFont val="Malgun Gothic"/>
        <family val="2"/>
        <charset val="129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완공에는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약</t>
    </r>
    <r>
      <rPr>
        <sz val="10"/>
        <color rgb="FF000000"/>
        <rFont val="Arial"/>
        <family val="2"/>
        <scheme val="minor"/>
      </rPr>
      <t xml:space="preserve"> 12-18</t>
    </r>
    <r>
      <rPr>
        <sz val="10"/>
        <color rgb="FF000000"/>
        <rFont val="Malgun Gothic"/>
        <family val="2"/>
        <charset val="129"/>
      </rPr>
      <t>개월이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걸리고</t>
    </r>
    <r>
      <rPr>
        <sz val="10"/>
        <color rgb="FF000000"/>
        <rFont val="Arial"/>
        <family val="2"/>
        <scheme val="minor"/>
      </rPr>
      <t xml:space="preserve"> 5</t>
    </r>
    <r>
      <rPr>
        <sz val="10"/>
        <color rgb="FF000000"/>
        <rFont val="Malgun Gothic"/>
        <family val="2"/>
        <charset val="129"/>
      </rPr>
      <t>억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달러가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필요하다</t>
    </r>
    <phoneticPr fontId="6" type="noConversion"/>
  </si>
  <si>
    <r>
      <t>"2</t>
    </r>
    <r>
      <rPr>
        <sz val="10"/>
        <color rgb="FF000000"/>
        <rFont val="Malgun Gothic"/>
        <family val="2"/>
        <charset val="129"/>
      </rPr>
      <t>공장이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수요에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맞게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제공되도록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하기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위해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건설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및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운영시간을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연장하고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있다</t>
    </r>
    <r>
      <rPr>
        <sz val="10"/>
        <color rgb="FF000000"/>
        <rFont val="Arial"/>
        <family val="2"/>
      </rPr>
      <t>"</t>
    </r>
    <phoneticPr fontId="6" type="noConversion"/>
  </si>
  <si>
    <r>
      <t>"</t>
    </r>
    <r>
      <rPr>
        <sz val="10"/>
        <color rgb="FF000000"/>
        <rFont val="Malgun Gothic"/>
        <family val="2"/>
        <charset val="129"/>
      </rPr>
      <t>건설이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본격적으로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진행되기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전까지는</t>
    </r>
    <r>
      <rPr>
        <sz val="10"/>
        <color rgb="FF000000"/>
        <rFont val="Arial"/>
        <family val="2"/>
      </rPr>
      <t xml:space="preserve"> 2024</t>
    </r>
    <r>
      <rPr>
        <sz val="10"/>
        <color rgb="FF000000"/>
        <rFont val="Malgun Gothic"/>
        <family val="2"/>
        <charset val="129"/>
      </rPr>
      <t>년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계획된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자본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지출을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상당히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줄일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수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있을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것으로 예상한다"</t>
    </r>
    <phoneticPr fontId="6" type="noConversion"/>
  </si>
  <si>
    <r>
      <t xml:space="preserve">2) </t>
    </r>
    <r>
      <rPr>
        <b/>
        <sz val="10"/>
        <color rgb="FF000000"/>
        <rFont val="Malgun Gothic"/>
        <family val="2"/>
        <charset val="129"/>
      </rPr>
      <t>어떻게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자본조달</t>
    </r>
    <r>
      <rPr>
        <b/>
        <sz val="10"/>
        <color rgb="FF000000"/>
        <rFont val="Arial"/>
        <family val="2"/>
      </rPr>
      <t>?</t>
    </r>
    <phoneticPr fontId="6" type="noConversion"/>
  </si>
  <si>
    <r>
      <t xml:space="preserve">&gt; </t>
    </r>
    <r>
      <rPr>
        <sz val="10"/>
        <color theme="1"/>
        <rFont val="Malgun Gothic"/>
        <family val="2"/>
        <charset val="129"/>
      </rPr>
      <t>공모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철회하고</t>
    </r>
    <r>
      <rPr>
        <sz val="10"/>
        <color theme="1"/>
        <rFont val="Arial"/>
        <family val="2"/>
        <scheme val="minor"/>
      </rPr>
      <t>, Koch Investments</t>
    </r>
    <r>
      <rPr>
        <sz val="10"/>
        <color theme="1"/>
        <rFont val="Malgun Gothic"/>
        <family val="2"/>
        <charset val="129"/>
      </rPr>
      <t>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통해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전환사채</t>
    </r>
    <r>
      <rPr>
        <sz val="10"/>
        <color theme="1"/>
        <rFont val="Arial"/>
        <family val="2"/>
        <scheme val="minor"/>
      </rPr>
      <t>/</t>
    </r>
    <r>
      <rPr>
        <sz val="10"/>
        <color theme="1"/>
        <rFont val="Malgun Gothic"/>
        <family val="2"/>
        <charset val="129"/>
      </rPr>
      <t>보통주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팔아서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자금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일부</t>
    </r>
    <r>
      <rPr>
        <sz val="10"/>
        <color theme="1"/>
        <rFont val="Arial"/>
        <family val="2"/>
      </rPr>
      <t xml:space="preserve"> </t>
    </r>
    <r>
      <rPr>
        <sz val="10"/>
        <color theme="1"/>
        <rFont val="Malgun Gothic"/>
        <family val="2"/>
        <charset val="129"/>
      </rPr>
      <t>조달</t>
    </r>
    <phoneticPr fontId="6" type="noConversion"/>
  </si>
  <si>
    <r>
      <t>1</t>
    </r>
    <r>
      <rPr>
        <sz val="10"/>
        <color theme="1"/>
        <rFont val="Malgun Gothic"/>
        <family val="2"/>
        <charset val="129"/>
      </rPr>
      <t>공장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매출을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최대한</t>
    </r>
    <r>
      <rPr>
        <sz val="10"/>
        <color theme="1"/>
        <rFont val="Arial"/>
        <family val="2"/>
        <scheme val="minor"/>
      </rPr>
      <t xml:space="preserve"> ev</t>
    </r>
    <r>
      <rPr>
        <sz val="10"/>
        <color theme="1"/>
        <rFont val="Malgun Gothic"/>
        <family val="2"/>
        <charset val="129"/>
      </rPr>
      <t>향으로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전환하여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안정적인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현금조달을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예정</t>
    </r>
    <phoneticPr fontId="6" type="noConversion"/>
  </si>
  <si>
    <r>
      <t>1</t>
    </r>
    <r>
      <rPr>
        <sz val="10"/>
        <color theme="1"/>
        <rFont val="Malgun Gothic"/>
        <family val="2"/>
        <charset val="129"/>
      </rPr>
      <t>억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달러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이상의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현금을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확보</t>
    </r>
    <r>
      <rPr>
        <sz val="10"/>
        <color theme="1"/>
        <rFont val="Arial"/>
        <family val="2"/>
        <scheme val="minor"/>
      </rPr>
      <t xml:space="preserve"> + 2024</t>
    </r>
    <r>
      <rPr>
        <sz val="10"/>
        <color theme="1"/>
        <rFont val="Malgun Gothic"/>
        <family val="2"/>
        <charset val="129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전체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기간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동안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최소</t>
    </r>
    <r>
      <rPr>
        <sz val="10"/>
        <color theme="1"/>
        <rFont val="Arial"/>
        <family val="2"/>
        <scheme val="minor"/>
      </rPr>
      <t xml:space="preserve"> 5,500</t>
    </r>
    <r>
      <rPr>
        <sz val="10"/>
        <color theme="1"/>
        <rFont val="Malgun Gothic"/>
        <family val="2"/>
        <charset val="129"/>
      </rPr>
      <t>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달러의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조정</t>
    </r>
    <r>
      <rPr>
        <sz val="10"/>
        <color theme="1"/>
        <rFont val="Arial"/>
        <family val="2"/>
        <scheme val="minor"/>
      </rPr>
      <t xml:space="preserve"> EBITDA</t>
    </r>
    <r>
      <rPr>
        <sz val="10"/>
        <color theme="1"/>
        <rFont val="Malgun Gothic"/>
        <family val="2"/>
        <charset val="129"/>
      </rPr>
      <t>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플러스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순이익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등</t>
    </r>
    <phoneticPr fontId="6" type="noConversion"/>
  </si>
  <si>
    <r>
      <t xml:space="preserve">BUT, </t>
    </r>
    <r>
      <rPr>
        <sz val="10"/>
        <color theme="1"/>
        <rFont val="Malgun Gothic"/>
        <family val="2"/>
        <charset val="129"/>
      </rPr>
      <t>여전히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돈이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부족해서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공사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지연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중</t>
    </r>
    <r>
      <rPr>
        <sz val="10"/>
        <color theme="1"/>
        <rFont val="Arial"/>
        <family val="2"/>
        <scheme val="minor"/>
      </rPr>
      <t xml:space="preserve">. </t>
    </r>
    <r>
      <rPr>
        <b/>
        <sz val="10"/>
        <color theme="1"/>
        <rFont val="Arial"/>
        <family val="2"/>
        <scheme val="minor"/>
      </rPr>
      <t>DOE</t>
    </r>
    <r>
      <rPr>
        <b/>
        <sz val="10"/>
        <color theme="1"/>
        <rFont val="Malgun Gothic"/>
        <family val="2"/>
        <charset val="129"/>
      </rPr>
      <t>에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대출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신청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검토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중</t>
    </r>
    <phoneticPr fontId="6" type="noConversion"/>
  </si>
  <si>
    <r>
      <t>" DOE</t>
    </r>
    <r>
      <rPr>
        <sz val="10"/>
        <color rgb="FF000000"/>
        <rFont val="Malgun Gothic"/>
        <family val="2"/>
        <charset val="129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첨단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기술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차량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제조에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따른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대출을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통해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제</t>
    </r>
    <r>
      <rPr>
        <sz val="10"/>
        <color rgb="FF000000"/>
        <rFont val="Arial"/>
        <family val="2"/>
        <scheme val="minor"/>
      </rPr>
      <t>2</t>
    </r>
    <r>
      <rPr>
        <sz val="10"/>
        <color rgb="FF000000"/>
        <rFont val="Malgun Gothic"/>
        <family val="2"/>
        <charset val="129"/>
      </rPr>
      <t>공장의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남은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건설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비용을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조달하기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위한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신청</t>
    </r>
    <r>
      <rPr>
        <sz val="10"/>
        <color rgb="FF000000"/>
        <rFont val="Arial"/>
        <family val="2"/>
        <scheme val="minor"/>
      </rPr>
      <t>"</t>
    </r>
    <phoneticPr fontId="6" type="noConversion"/>
  </si>
  <si>
    <r>
      <t>"</t>
    </r>
    <r>
      <rPr>
        <sz val="10"/>
        <color rgb="FF000000"/>
        <rFont val="Malgun Gothic"/>
        <family val="2"/>
        <charset val="129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대출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신청은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제</t>
    </r>
    <r>
      <rPr>
        <sz val="10"/>
        <color rgb="FF000000"/>
        <rFont val="Arial"/>
        <family val="2"/>
        <scheme val="minor"/>
      </rPr>
      <t>2</t>
    </r>
    <r>
      <rPr>
        <sz val="10"/>
        <color rgb="FF000000"/>
        <rFont val="Malgun Gothic"/>
        <family val="2"/>
        <charset val="129"/>
      </rPr>
      <t>공장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건설을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다시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시작하기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위한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주요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동인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중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하나입니다</t>
    </r>
    <r>
      <rPr>
        <sz val="10"/>
        <color rgb="FF000000"/>
        <rFont val="Arial"/>
        <family val="2"/>
        <scheme val="minor"/>
      </rPr>
      <t>. DOE</t>
    </r>
    <r>
      <rPr>
        <sz val="10"/>
        <color rgb="FF000000"/>
        <rFont val="Malgun Gothic"/>
        <family val="2"/>
        <charset val="129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공식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실사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단계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초대는</t>
    </r>
    <r>
      <rPr>
        <sz val="10"/>
        <color rgb="FF000000"/>
        <rFont val="Arial"/>
        <family val="2"/>
        <scheme val="minor"/>
      </rPr>
      <t xml:space="preserve"> DOE</t>
    </r>
    <r>
      <rPr>
        <sz val="10"/>
        <color rgb="FF000000"/>
        <rFont val="Malgun Gothic"/>
        <family val="2"/>
        <charset val="129"/>
      </rPr>
      <t>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조건부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약속을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것이라는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보장이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아니며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Malgun Gothic"/>
        <family val="2"/>
        <charset val="129"/>
      </rPr>
      <t>우리는</t>
    </r>
    <r>
      <rPr>
        <sz val="10"/>
        <color rgb="FF000000"/>
        <rFont val="Arial"/>
        <family val="2"/>
        <scheme val="minor"/>
      </rPr>
      <t xml:space="preserve"> LPO </t>
    </r>
    <r>
      <rPr>
        <sz val="10"/>
        <color rgb="FF000000"/>
        <rFont val="Malgun Gothic"/>
        <family val="2"/>
        <charset val="129"/>
      </rPr>
      <t>및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자문단과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긴밀한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관계를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유지하고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있습니다</t>
    </r>
    <r>
      <rPr>
        <sz val="10"/>
        <color rgb="FF000000"/>
        <rFont val="Arial"/>
        <family val="2"/>
        <scheme val="minor"/>
      </rPr>
      <t>."</t>
    </r>
    <phoneticPr fontId="6" type="noConversion"/>
  </si>
  <si>
    <r>
      <t xml:space="preserve">1) </t>
    </r>
    <r>
      <rPr>
        <sz val="10"/>
        <color rgb="FF000000"/>
        <rFont val="Malgun Gothic"/>
        <family val="2"/>
        <charset val="129"/>
      </rPr>
      <t>제</t>
    </r>
    <r>
      <rPr>
        <sz val="10"/>
        <color rgb="FF000000"/>
        <rFont val="Arial"/>
        <family val="2"/>
        <scheme val="minor"/>
      </rPr>
      <t>2</t>
    </r>
    <r>
      <rPr>
        <sz val="10"/>
        <color rgb="FF000000"/>
        <rFont val="Malgun Gothic"/>
        <family val="2"/>
        <charset val="129"/>
      </rPr>
      <t>공장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관련</t>
    </r>
    <phoneticPr fontId="6" type="noConversion"/>
  </si>
  <si>
    <r>
      <rPr>
        <sz val="10"/>
        <color rgb="FF000000"/>
        <rFont val="Malgun Gothic"/>
        <family val="2"/>
        <charset val="129"/>
      </rPr>
      <t>현재까지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조지아의</t>
    </r>
    <r>
      <rPr>
        <sz val="10"/>
        <color rgb="FF000000"/>
        <rFont val="Arial"/>
        <family val="2"/>
        <scheme val="minor"/>
      </rPr>
      <t xml:space="preserve"> Plant 2 </t>
    </r>
    <r>
      <rPr>
        <sz val="10"/>
        <color rgb="FF000000"/>
        <rFont val="Malgun Gothic"/>
        <family val="2"/>
        <charset val="129"/>
      </rPr>
      <t>프로젝트를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위한</t>
    </r>
    <r>
      <rPr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누적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자본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지출은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첫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번째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분기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말까지</t>
    </r>
    <r>
      <rPr>
        <b/>
        <sz val="10"/>
        <color rgb="FF000000"/>
        <rFont val="Arial"/>
        <family val="2"/>
        <scheme val="minor"/>
      </rPr>
      <t xml:space="preserve"> 2</t>
    </r>
    <r>
      <rPr>
        <b/>
        <sz val="10"/>
        <color rgb="FF000000"/>
        <rFont val="Malgun Gothic"/>
        <family val="2"/>
        <charset val="129"/>
      </rPr>
      <t>억</t>
    </r>
    <r>
      <rPr>
        <b/>
        <sz val="10"/>
        <color rgb="FF000000"/>
        <rFont val="Arial"/>
        <family val="2"/>
        <scheme val="minor"/>
      </rPr>
      <t xml:space="preserve"> 8790</t>
    </r>
    <r>
      <rPr>
        <b/>
        <sz val="10"/>
        <color rgb="FF000000"/>
        <rFont val="Malgun Gothic"/>
        <family val="2"/>
        <charset val="129"/>
      </rPr>
      <t>만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달러에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달하며</t>
    </r>
    <r>
      <rPr>
        <b/>
        <sz val="10"/>
        <color rgb="FF000000"/>
        <rFont val="Arial"/>
        <family val="2"/>
        <scheme val="minor"/>
      </rPr>
      <t>, 2024</t>
    </r>
    <r>
      <rPr>
        <b/>
        <sz val="10"/>
        <color rgb="FF000000"/>
        <rFont val="Malgun Gothic"/>
        <family val="2"/>
        <charset val="129"/>
      </rPr>
      <t>년</t>
    </r>
    <r>
      <rPr>
        <b/>
        <sz val="10"/>
        <color rgb="FF000000"/>
        <rFont val="Arial"/>
        <family val="2"/>
        <scheme val="minor"/>
      </rPr>
      <t xml:space="preserve"> 4</t>
    </r>
    <r>
      <rPr>
        <b/>
        <sz val="10"/>
        <color rgb="FF000000"/>
        <rFont val="Malgun Gothic"/>
        <family val="2"/>
        <charset val="129"/>
      </rPr>
      <t>분기에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건설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재개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가능성을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대비하고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있습니다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</si>
  <si>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r>
      <rPr>
        <sz val="10"/>
        <color rgb="FF000000"/>
        <rFont val="Malgun Gothic"/>
        <family val="2"/>
        <charset val="129"/>
      </rPr>
      <t>우선은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공사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지연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중</t>
    </r>
    <r>
      <rPr>
        <sz val="10"/>
        <color rgb="FF000000"/>
        <rFont val="Arial"/>
        <family val="2"/>
      </rPr>
      <t xml:space="preserve">, </t>
    </r>
    <r>
      <rPr>
        <sz val="10"/>
        <color rgb="FF000000"/>
        <rFont val="Malgun Gothic"/>
        <family val="2"/>
        <charset val="129"/>
      </rPr>
      <t>어느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정도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유지를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위해서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연초에</t>
    </r>
    <r>
      <rPr>
        <sz val="10"/>
        <color rgb="FF000000"/>
        <rFont val="Arial"/>
        <family val="2"/>
        <scheme val="minor"/>
      </rPr>
      <t xml:space="preserve"> 3</t>
    </r>
    <r>
      <rPr>
        <sz val="10"/>
        <color rgb="FF000000"/>
        <rFont val="Malgun Gothic"/>
        <family val="2"/>
        <charset val="129"/>
      </rPr>
      <t>천만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달러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정도만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지출할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계획</t>
    </r>
    <phoneticPr fontId="6" type="noConversion"/>
  </si>
  <si>
    <r>
      <t>DOE</t>
    </r>
    <r>
      <rPr>
        <b/>
        <sz val="10"/>
        <color rgb="FF000000"/>
        <rFont val="Malgun Gothic"/>
        <family val="2"/>
        <charset val="129"/>
      </rPr>
      <t>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통해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자금을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마련하면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올해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Arial"/>
        <family val="2"/>
        <scheme val="minor"/>
      </rPr>
      <t>11</t>
    </r>
    <r>
      <rPr>
        <b/>
        <sz val="10"/>
        <color rgb="FF000000"/>
        <rFont val="Malgun Gothic"/>
        <family val="2"/>
        <charset val="129"/>
      </rPr>
      <t>월에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다시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착공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예정</t>
    </r>
    <r>
      <rPr>
        <b/>
        <sz val="10"/>
        <color rgb="FF000000"/>
        <rFont val="Arial"/>
        <family val="2"/>
      </rPr>
      <t>.</t>
    </r>
    <phoneticPr fontId="6" type="noConversion"/>
  </si>
  <si>
    <r>
      <t xml:space="preserve">2) </t>
    </r>
    <r>
      <rPr>
        <sz val="10"/>
        <color rgb="FF000000"/>
        <rFont val="Malgun Gothic"/>
        <family val="2"/>
        <charset val="129"/>
      </rPr>
      <t>제</t>
    </r>
    <r>
      <rPr>
        <sz val="10"/>
        <color rgb="FF000000"/>
        <rFont val="Arial"/>
        <family val="2"/>
        <scheme val="minor"/>
      </rPr>
      <t>1</t>
    </r>
    <r>
      <rPr>
        <sz val="10"/>
        <color rgb="FF000000"/>
        <rFont val="Malgun Gothic"/>
        <family val="2"/>
        <charset val="129"/>
      </rPr>
      <t>공장</t>
    </r>
    <r>
      <rPr>
        <sz val="10"/>
        <color rgb="FF000000"/>
        <rFont val="Arial"/>
        <family val="2"/>
        <scheme val="minor"/>
      </rPr>
      <t xml:space="preserve"> + </t>
    </r>
    <r>
      <rPr>
        <sz val="10"/>
        <color rgb="FF000000"/>
        <rFont val="Malgun Gothic"/>
        <family val="2"/>
        <charset val="129"/>
      </rPr>
      <t>외주</t>
    </r>
    <phoneticPr fontId="6" type="noConversion"/>
  </si>
  <si>
    <r>
      <rPr>
        <sz val="10"/>
        <color rgb="FF000000"/>
        <rFont val="Malgun Gothic"/>
        <family val="2"/>
        <charset val="129"/>
      </rPr>
      <t>제</t>
    </r>
    <r>
      <rPr>
        <sz val="10"/>
        <color rgb="FF000000"/>
        <rFont val="Arial"/>
        <family val="2"/>
        <scheme val="minor"/>
      </rPr>
      <t>2</t>
    </r>
    <r>
      <rPr>
        <sz val="10"/>
        <color rgb="FF000000"/>
        <rFont val="Malgun Gothic"/>
        <family val="2"/>
        <charset val="129"/>
      </rPr>
      <t>공장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외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다른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자본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지출에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대해서는</t>
    </r>
    <r>
      <rPr>
        <sz val="10"/>
        <color rgb="FF000000"/>
        <rFont val="Arial"/>
        <family val="2"/>
        <scheme val="minor"/>
      </rPr>
      <t xml:space="preserve"> 1780</t>
    </r>
    <r>
      <rPr>
        <sz val="10"/>
        <color rgb="FF000000"/>
        <rFont val="Malgun Gothic"/>
        <family val="2"/>
        <charset val="129"/>
      </rPr>
      <t>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달러만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지출했습니다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</si>
  <si>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r>
      <rPr>
        <sz val="10"/>
        <color rgb="FF000000"/>
        <rFont val="Malgun Gothic"/>
        <family val="2"/>
        <charset val="129"/>
      </rPr>
      <t>적격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고급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기술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차량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또는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관련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부품을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제조하는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제조업체에 IRA에 따라 30억 달러의 신용 보조금 할당(약 400억 달러의 직접 대출 예상)</t>
    </r>
    <phoneticPr fontId="6" type="noConversion"/>
  </si>
  <si>
    <r>
      <t>GM</t>
    </r>
    <r>
      <rPr>
        <b/>
        <sz val="10"/>
        <color theme="1"/>
        <rFont val="Malgun Gothic"/>
        <family val="2"/>
        <charset val="129"/>
      </rPr>
      <t>과</t>
    </r>
    <r>
      <rPr>
        <b/>
        <sz val="10"/>
        <color theme="1"/>
        <rFont val="Arial"/>
        <family val="2"/>
        <scheme val="minor"/>
      </rPr>
      <t xml:space="preserve"> 2034</t>
    </r>
    <r>
      <rPr>
        <b/>
        <sz val="10"/>
        <color theme="1"/>
        <rFont val="Malgun Gothic"/>
        <family val="2"/>
        <charset val="129"/>
      </rPr>
      <t>년까지</t>
    </r>
    <r>
      <rPr>
        <b/>
        <sz val="10"/>
        <color theme="1"/>
        <rFont val="Arial"/>
        <family val="2"/>
      </rPr>
      <t xml:space="preserve"> </t>
    </r>
    <r>
      <rPr>
        <b/>
        <sz val="10"/>
        <color theme="1"/>
        <rFont val="Malgun Gothic"/>
        <family val="2"/>
        <charset val="129"/>
      </rPr>
      <t>공급계약</t>
    </r>
    <r>
      <rPr>
        <b/>
        <sz val="10"/>
        <color theme="1"/>
        <rFont val="Arial"/>
        <family val="2"/>
      </rPr>
      <t xml:space="preserve"> </t>
    </r>
    <r>
      <rPr>
        <b/>
        <sz val="10"/>
        <color theme="1"/>
        <rFont val="Malgun Gothic"/>
        <family val="2"/>
        <charset val="129"/>
      </rPr>
      <t>체결</t>
    </r>
    <phoneticPr fontId="6" type="noConversion"/>
  </si>
  <si>
    <r>
      <rPr>
        <sz val="10"/>
        <color rgb="FF000000"/>
        <rFont val="Malgun Gothic"/>
        <family val="2"/>
        <charset val="129"/>
      </rPr>
      <t>연간마다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고정된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가격으로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공급</t>
    </r>
    <r>
      <rPr>
        <sz val="10"/>
        <color rgb="FF000000"/>
        <rFont val="Arial"/>
        <family val="2"/>
      </rPr>
      <t>, GM</t>
    </r>
    <r>
      <rPr>
        <sz val="10"/>
        <color rgb="FF000000"/>
        <rFont val="Malgun Gothic"/>
        <family val="2"/>
        <charset val="129"/>
      </rPr>
      <t>이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필요한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만큼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일일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최대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수량까지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공급해야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함</t>
    </r>
    <phoneticPr fontId="6" type="noConversion"/>
  </si>
  <si>
    <r>
      <t>GM</t>
    </r>
    <r>
      <rPr>
        <sz val="10"/>
        <color rgb="FF000000"/>
        <rFont val="Malgun Gothic"/>
        <family val="2"/>
        <charset val="129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반드시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최소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수량만큼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구매해 줄 의무는 없고, 언제든지 GM이 계약을 해지할 수 있음</t>
    </r>
    <r>
      <rPr>
        <sz val="10"/>
        <color rgb="FF000000"/>
        <rFont val="Arial"/>
        <family val="2"/>
        <scheme val="minor"/>
      </rPr>
      <t>(</t>
    </r>
    <r>
      <rPr>
        <sz val="10"/>
        <color rgb="FF000000"/>
        <rFont val="Malgun Gothic"/>
        <family val="2"/>
        <charset val="129"/>
      </rPr>
      <t>동사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을</t>
    </r>
    <r>
      <rPr>
        <sz val="10"/>
        <color rgb="FF000000"/>
        <rFont val="Arial"/>
        <family val="2"/>
      </rPr>
      <t>)</t>
    </r>
    <phoneticPr fontId="6" type="noConversion"/>
  </si>
  <si>
    <r>
      <rPr>
        <sz val="10"/>
        <color rgb="FF000000"/>
        <rFont val="Malgun Gothic"/>
        <family val="2"/>
        <charset val="129"/>
      </rPr>
      <t>"우리는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매주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수요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피드를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받고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이를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공급하는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전부입니다</t>
    </r>
    <r>
      <rPr>
        <sz val="10"/>
        <color rgb="FF000000"/>
        <rFont val="Arial"/>
        <family val="2"/>
        <scheme val="minor"/>
      </rPr>
      <t xml:space="preserve">. </t>
    </r>
    <r>
      <rPr>
        <sz val="10"/>
        <color rgb="FF000000"/>
        <rFont val="Malgun Gothic"/>
        <family val="2"/>
        <charset val="129"/>
      </rPr>
      <t>때로는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많은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대화가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필요하지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않습니다</t>
    </r>
    <r>
      <rPr>
        <sz val="10"/>
        <color rgb="FF000000"/>
        <rFont val="Arial"/>
        <family val="2"/>
        <scheme val="minor"/>
      </rPr>
      <t xml:space="preserve">. </t>
    </r>
    <r>
      <rPr>
        <sz val="10"/>
        <color rgb="FF000000"/>
        <rFont val="Malgun Gothic"/>
        <family val="2"/>
        <charset val="129"/>
      </rPr>
      <t>매주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업데이트를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받으며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Malgun Gothic"/>
        <family val="2"/>
        <charset val="129"/>
      </rPr>
      <t>이를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바탕으로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공급합니다</t>
    </r>
    <r>
      <rPr>
        <sz val="10"/>
        <color rgb="FF000000"/>
        <rFont val="Arial"/>
        <family val="2"/>
        <scheme val="minor"/>
      </rPr>
      <t>."</t>
    </r>
    <phoneticPr fontId="6" type="noConversion"/>
  </si>
  <si>
    <r>
      <t>&gt; 그냥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매주</t>
    </r>
    <r>
      <rPr>
        <sz val="10"/>
        <color rgb="FF000000"/>
        <rFont val="Arial"/>
        <family val="2"/>
        <scheme val="minor"/>
      </rPr>
      <t xml:space="preserve"> GM</t>
    </r>
    <r>
      <rPr>
        <sz val="10"/>
        <color rgb="FF000000"/>
        <rFont val="Arial"/>
        <family val="2"/>
        <charset val="129"/>
        <scheme val="minor"/>
      </rPr>
      <t>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필요한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만큼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그대로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공급해줌</t>
    </r>
    <phoneticPr fontId="6" type="noConversion"/>
  </si>
  <si>
    <r>
      <rPr>
        <sz val="10"/>
        <color rgb="FF000000"/>
        <rFont val="Malgun Gothic"/>
        <family val="2"/>
        <charset val="129"/>
      </rPr>
      <t>동사는</t>
    </r>
    <r>
      <rPr>
        <sz val="10"/>
        <color rgb="FF000000"/>
        <rFont val="Arial"/>
        <family val="2"/>
        <scheme val="minor"/>
      </rPr>
      <t xml:space="preserve"> 241Q</t>
    </r>
    <r>
      <rPr>
        <sz val="10"/>
        <color rgb="FF000000"/>
        <rFont val="Malgun Gothic"/>
        <family val="2"/>
        <charset val="129"/>
      </rPr>
      <t>에서도</t>
    </r>
    <r>
      <rPr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Arial"/>
        <family val="2"/>
        <scheme val="minor"/>
      </rPr>
      <t>GM</t>
    </r>
    <r>
      <rPr>
        <b/>
        <sz val="10"/>
        <color rgb="FF000000"/>
        <rFont val="Malgun Gothic"/>
        <family val="2"/>
        <charset val="129"/>
      </rPr>
      <t>과의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협력을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인정받아</t>
    </r>
    <r>
      <rPr>
        <b/>
        <sz val="10"/>
        <color rgb="FF000000"/>
        <rFont val="Arial"/>
        <family val="2"/>
        <scheme val="minor"/>
      </rPr>
      <t xml:space="preserve"> PACE Innovation Partnership </t>
    </r>
    <r>
      <rPr>
        <b/>
        <sz val="10"/>
        <color rgb="FF000000"/>
        <rFont val="Malgun Gothic"/>
        <family val="2"/>
        <charset val="129"/>
      </rPr>
      <t>상을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수상</t>
    </r>
    <phoneticPr fontId="6" type="noConversion"/>
  </si>
  <si>
    <r>
      <rPr>
        <sz val="10"/>
        <color theme="1"/>
        <rFont val="Malgun Gothic"/>
        <family val="2"/>
        <charset val="129"/>
      </rPr>
      <t>동사가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납품가능한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배터리는</t>
    </r>
    <r>
      <rPr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파우치형</t>
    </r>
    <r>
      <rPr>
        <b/>
        <sz val="10"/>
        <color theme="1"/>
        <rFont val="Arial"/>
        <family val="2"/>
        <scheme val="minor"/>
      </rPr>
      <t xml:space="preserve"> / </t>
    </r>
    <r>
      <rPr>
        <b/>
        <sz val="10"/>
        <color theme="1"/>
        <rFont val="Malgun Gothic"/>
        <family val="2"/>
        <charset val="129"/>
      </rPr>
      <t>프리즘형</t>
    </r>
    <r>
      <rPr>
        <b/>
        <sz val="10"/>
        <color theme="1"/>
        <rFont val="Arial"/>
        <family val="2"/>
        <scheme val="minor"/>
      </rPr>
      <t>. (</t>
    </r>
    <r>
      <rPr>
        <b/>
        <sz val="10"/>
        <color theme="1"/>
        <rFont val="Malgun Gothic"/>
        <family val="2"/>
        <charset val="129"/>
      </rPr>
      <t>원통형은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납품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불가</t>
    </r>
    <r>
      <rPr>
        <b/>
        <sz val="10"/>
        <color theme="1"/>
        <rFont val="Arial"/>
        <family val="2"/>
        <scheme val="minor"/>
      </rPr>
      <t>!!)</t>
    </r>
    <phoneticPr fontId="6" type="noConversion"/>
  </si>
  <si>
    <r>
      <rPr>
        <sz val="10"/>
        <color theme="1"/>
        <rFont val="Malgun Gothic"/>
        <family val="2"/>
        <charset val="129"/>
      </rPr>
      <t>원통형은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기하학적인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요구가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너무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복잡해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하지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않음</t>
    </r>
    <phoneticPr fontId="6" type="noConversion"/>
  </si>
  <si>
    <r>
      <t xml:space="preserve">2) </t>
    </r>
    <r>
      <rPr>
        <b/>
        <sz val="10"/>
        <color theme="1"/>
        <rFont val="Arial"/>
        <family val="2"/>
        <scheme val="minor"/>
      </rPr>
      <t>BEV</t>
    </r>
    <r>
      <rPr>
        <sz val="10"/>
        <color theme="1"/>
        <rFont val="Arial"/>
        <family val="2"/>
        <scheme val="minor"/>
      </rPr>
      <t xml:space="preserve"> (</t>
    </r>
    <r>
      <rPr>
        <sz val="10"/>
        <color theme="1"/>
        <rFont val="Malgun Gothic"/>
        <family val="2"/>
        <charset val="129"/>
      </rPr>
      <t>배터리만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있는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전기차</t>
    </r>
    <r>
      <rPr>
        <sz val="10"/>
        <color theme="1"/>
        <rFont val="Arial"/>
        <family val="2"/>
        <scheme val="minor"/>
      </rPr>
      <t xml:space="preserve">), </t>
    </r>
    <r>
      <rPr>
        <b/>
        <sz val="10"/>
        <color theme="1"/>
        <rFont val="Arial"/>
        <family val="2"/>
        <scheme val="minor"/>
      </rPr>
      <t>PHEV</t>
    </r>
    <r>
      <rPr>
        <sz val="10"/>
        <color theme="1"/>
        <rFont val="Arial"/>
        <family val="2"/>
        <scheme val="minor"/>
      </rPr>
      <t xml:space="preserve"> (</t>
    </r>
    <r>
      <rPr>
        <sz val="10"/>
        <color theme="1"/>
        <rFont val="Malgun Gothic"/>
        <family val="2"/>
        <charset val="129"/>
      </rPr>
      <t>충전식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배터리</t>
    </r>
    <r>
      <rPr>
        <sz val="10"/>
        <color theme="1"/>
        <rFont val="Arial"/>
        <family val="2"/>
        <scheme val="minor"/>
      </rPr>
      <t xml:space="preserve"> + </t>
    </r>
    <r>
      <rPr>
        <sz val="10"/>
        <color theme="1"/>
        <rFont val="Malgun Gothic"/>
        <family val="2"/>
        <charset val="129"/>
      </rPr>
      <t>내연기관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하이브리드</t>
    </r>
    <r>
      <rPr>
        <sz val="10"/>
        <color theme="1"/>
        <rFont val="Arial"/>
        <family val="2"/>
        <scheme val="minor"/>
      </rPr>
      <t>) 2</t>
    </r>
    <r>
      <rPr>
        <sz val="10"/>
        <color theme="1"/>
        <rFont val="Malgun Gothic"/>
        <family val="2"/>
        <charset val="129"/>
      </rPr>
      <t>개만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대상</t>
    </r>
    <phoneticPr fontId="6" type="noConversion"/>
  </si>
  <si>
    <r>
      <rPr>
        <b/>
        <sz val="10"/>
        <color rgb="FFFF0000"/>
        <rFont val="Malgun Gothic"/>
        <family val="2"/>
        <charset val="129"/>
      </rPr>
      <t>따라서</t>
    </r>
    <r>
      <rPr>
        <b/>
        <sz val="10"/>
        <color rgb="FFFF0000"/>
        <rFont val="Arial"/>
        <family val="2"/>
      </rPr>
      <t xml:space="preserve">, </t>
    </r>
    <r>
      <rPr>
        <b/>
        <sz val="10"/>
        <color rgb="FFFF0000"/>
        <rFont val="Malgun Gothic"/>
        <family val="2"/>
        <charset val="129"/>
      </rPr>
      <t>동사는</t>
    </r>
    <r>
      <rPr>
        <b/>
        <sz val="10"/>
        <color rgb="FFFF0000"/>
        <rFont val="Arial"/>
        <family val="2"/>
      </rPr>
      <t xml:space="preserve"> BEV/PHEV</t>
    </r>
    <r>
      <rPr>
        <b/>
        <sz val="10"/>
        <color rgb="FFFF0000"/>
        <rFont val="Malgun Gothic"/>
        <family val="2"/>
        <charset val="129"/>
      </rPr>
      <t>에서</t>
    </r>
    <r>
      <rPr>
        <b/>
        <sz val="10"/>
        <color rgb="FFFF0000"/>
        <rFont val="Arial"/>
        <family val="2"/>
      </rPr>
      <t xml:space="preserve"> </t>
    </r>
    <r>
      <rPr>
        <b/>
        <sz val="10"/>
        <color rgb="FFFF0000"/>
        <rFont val="Malgun Gothic"/>
        <family val="2"/>
        <charset val="129"/>
      </rPr>
      <t>프리즘형</t>
    </r>
    <r>
      <rPr>
        <b/>
        <sz val="10"/>
        <color rgb="FFFF0000"/>
        <rFont val="Arial"/>
        <family val="2"/>
      </rPr>
      <t>/</t>
    </r>
    <r>
      <rPr>
        <b/>
        <sz val="10"/>
        <color rgb="FFFF0000"/>
        <rFont val="Malgun Gothic"/>
        <family val="2"/>
        <charset val="129"/>
      </rPr>
      <t>파우치형을</t>
    </r>
    <r>
      <rPr>
        <b/>
        <sz val="10"/>
        <color rgb="FFFF0000"/>
        <rFont val="Arial"/>
        <family val="2"/>
      </rPr>
      <t xml:space="preserve"> </t>
    </r>
    <r>
      <rPr>
        <b/>
        <sz val="10"/>
        <color rgb="FFFF0000"/>
        <rFont val="Malgun Gothic"/>
        <family val="2"/>
        <charset val="129"/>
      </rPr>
      <t>쓰는</t>
    </r>
    <r>
      <rPr>
        <b/>
        <sz val="10"/>
        <color rgb="FFFF0000"/>
        <rFont val="Arial"/>
        <family val="2"/>
      </rPr>
      <t xml:space="preserve"> </t>
    </r>
    <r>
      <rPr>
        <b/>
        <sz val="10"/>
        <color rgb="FFFF0000"/>
        <rFont val="Malgun Gothic"/>
        <family val="2"/>
        <charset val="129"/>
      </rPr>
      <t>시장의</t>
    </r>
    <r>
      <rPr>
        <b/>
        <sz val="10"/>
        <color rgb="FFFF0000"/>
        <rFont val="Arial"/>
        <family val="2"/>
      </rPr>
      <t xml:space="preserve"> </t>
    </r>
    <r>
      <rPr>
        <b/>
        <sz val="10"/>
        <color rgb="FFFF0000"/>
        <rFont val="Malgun Gothic"/>
        <family val="2"/>
        <charset val="129"/>
      </rPr>
      <t>크기가 얼마인지가 중요!</t>
    </r>
    <phoneticPr fontId="6" type="noConversion"/>
  </si>
  <si>
    <r>
      <t>EV</t>
    </r>
    <r>
      <rPr>
        <sz val="10"/>
        <color rgb="FF000000"/>
        <rFont val="Malgun Gothic"/>
        <family val="2"/>
        <charset val="129"/>
      </rPr>
      <t>쪽은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여전히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강하고</t>
    </r>
    <r>
      <rPr>
        <sz val="10"/>
        <color rgb="FF000000"/>
        <rFont val="Arial"/>
        <family val="2"/>
      </rPr>
      <t xml:space="preserve">, </t>
    </r>
    <r>
      <rPr>
        <sz val="10"/>
        <color rgb="FF000000"/>
        <rFont val="Malgun Gothic"/>
        <family val="2"/>
        <charset val="129"/>
      </rPr>
      <t>왼쪽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자료는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정확히</t>
    </r>
    <r>
      <rPr>
        <sz val="10"/>
        <color rgb="FF000000"/>
        <rFont val="Arial"/>
        <family val="2"/>
      </rPr>
      <t xml:space="preserve"> BEV/PHEV</t>
    </r>
    <r>
      <rPr>
        <sz val="10"/>
        <color rgb="FF000000"/>
        <rFont val="Malgun Gothic"/>
        <family val="2"/>
        <charset val="129"/>
      </rPr>
      <t>만은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아니지만</t>
    </r>
    <phoneticPr fontId="6" type="noConversion"/>
  </si>
  <si>
    <r>
      <t>BEV+PHEV</t>
    </r>
    <r>
      <rPr>
        <b/>
        <sz val="10"/>
        <color rgb="FF000000"/>
        <rFont val="Malgun Gothic"/>
        <family val="2"/>
        <charset val="129"/>
      </rPr>
      <t>만을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가정한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오른쪽에서도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볼륨이</t>
    </r>
    <r>
      <rPr>
        <b/>
        <sz val="10"/>
        <color rgb="FF000000"/>
        <rFont val="Arial"/>
        <family val="2"/>
      </rPr>
      <t xml:space="preserve"> 2030</t>
    </r>
    <r>
      <rPr>
        <b/>
        <sz val="10"/>
        <color rgb="FF000000"/>
        <rFont val="Malgun Gothic"/>
        <family val="2"/>
        <charset val="129"/>
      </rPr>
      <t>년까지</t>
    </r>
    <r>
      <rPr>
        <b/>
        <sz val="10"/>
        <color rgb="FF000000"/>
        <rFont val="Arial"/>
        <family val="2"/>
      </rPr>
      <t xml:space="preserve"> 3.5</t>
    </r>
    <r>
      <rPr>
        <b/>
        <sz val="10"/>
        <color rgb="FF000000"/>
        <rFont val="Malgun Gothic"/>
        <family val="2"/>
        <charset val="129"/>
      </rPr>
      <t>배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증가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예상</t>
    </r>
    <r>
      <rPr>
        <b/>
        <sz val="10"/>
        <color rgb="FF000000"/>
        <rFont val="Arial"/>
        <family val="2"/>
      </rPr>
      <t xml:space="preserve">, </t>
    </r>
    <r>
      <rPr>
        <b/>
        <sz val="10"/>
        <color rgb="FF000000"/>
        <rFont val="Malgun Gothic"/>
        <family val="2"/>
        <charset val="129"/>
      </rPr>
      <t>그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중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프리즘</t>
    </r>
    <r>
      <rPr>
        <b/>
        <sz val="10"/>
        <color rgb="FF000000"/>
        <rFont val="Arial"/>
        <family val="2"/>
      </rPr>
      <t>+</t>
    </r>
    <r>
      <rPr>
        <b/>
        <sz val="10"/>
        <color rgb="FF000000"/>
        <rFont val="Malgun Gothic"/>
        <family val="2"/>
        <charset val="129"/>
      </rPr>
      <t>파우치형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비중은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약</t>
    </r>
    <r>
      <rPr>
        <b/>
        <sz val="10"/>
        <color rgb="FF000000"/>
        <rFont val="Arial"/>
        <family val="2"/>
      </rPr>
      <t xml:space="preserve"> 70%</t>
    </r>
    <r>
      <rPr>
        <b/>
        <sz val="10"/>
        <color rgb="FF000000"/>
        <rFont val="Malgun Gothic"/>
        <family val="2"/>
        <charset val="129"/>
      </rPr>
      <t>정도로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꾸준히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유지될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것</t>
    </r>
    <phoneticPr fontId="6" type="noConversion"/>
  </si>
  <si>
    <r>
      <t xml:space="preserve">&gt; </t>
    </r>
    <r>
      <rPr>
        <sz val="10"/>
        <color rgb="FF000000"/>
        <rFont val="Malgun Gothic"/>
        <family val="2"/>
        <charset val="129"/>
      </rPr>
      <t>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전방 시장은 문제 없음</t>
    </r>
    <phoneticPr fontId="6" type="noConversion"/>
  </si>
  <si>
    <r>
      <rPr>
        <sz val="10"/>
        <color rgb="FF000000"/>
        <rFont val="Malgun Gothic"/>
        <family val="2"/>
        <charset val="129"/>
      </rPr>
      <t>이에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따라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에어로젤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시장에서</t>
    </r>
    <r>
      <rPr>
        <sz val="10"/>
        <color rgb="FF000000"/>
        <rFont val="Arial"/>
        <family val="2"/>
      </rPr>
      <t xml:space="preserve"> EV</t>
    </r>
    <r>
      <rPr>
        <sz val="10"/>
        <color rgb="FF000000"/>
        <rFont val="Malgun Gothic"/>
        <family val="2"/>
        <charset val="129"/>
      </rPr>
      <t>배터리용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에어로젤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단열재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점유율도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꾸준히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올라갈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전망</t>
    </r>
    <phoneticPr fontId="6" type="noConversion"/>
  </si>
  <si>
    <r>
      <rPr>
        <b/>
        <sz val="10"/>
        <color rgb="FFFF0000"/>
        <rFont val="Malgun Gothic"/>
        <family val="2"/>
        <charset val="129"/>
      </rPr>
      <t>동사는</t>
    </r>
    <r>
      <rPr>
        <b/>
        <sz val="10"/>
        <color rgb="FFFF0000"/>
        <rFont val="Arial"/>
        <family val="2"/>
      </rPr>
      <t xml:space="preserve"> </t>
    </r>
    <r>
      <rPr>
        <b/>
        <sz val="10"/>
        <color rgb="FFFF0000"/>
        <rFont val="Malgun Gothic"/>
        <family val="2"/>
        <charset val="129"/>
      </rPr>
      <t>아직</t>
    </r>
    <r>
      <rPr>
        <b/>
        <sz val="10"/>
        <color rgb="FFFF0000"/>
        <rFont val="Arial"/>
        <family val="2"/>
      </rPr>
      <t xml:space="preserve"> </t>
    </r>
    <r>
      <rPr>
        <b/>
        <sz val="10"/>
        <color rgb="FFFF0000"/>
        <rFont val="Malgun Gothic"/>
        <family val="2"/>
        <charset val="129"/>
      </rPr>
      <t>완전</t>
    </r>
    <r>
      <rPr>
        <b/>
        <sz val="10"/>
        <color rgb="FFFF0000"/>
        <rFont val="Arial"/>
        <family val="2"/>
      </rPr>
      <t xml:space="preserve"> </t>
    </r>
    <r>
      <rPr>
        <b/>
        <sz val="10"/>
        <color rgb="FFFF0000"/>
        <rFont val="Malgun Gothic"/>
        <family val="2"/>
        <charset val="129"/>
      </rPr>
      <t>신생업체. 전방 전체보다는 결국 고객사가 EV 얼마나 찍어내는지가 중요</t>
    </r>
    <phoneticPr fontId="6" type="noConversion"/>
  </si>
  <si>
    <r>
      <rPr>
        <b/>
        <sz val="10"/>
        <color theme="1"/>
        <rFont val="Malgun Gothic"/>
        <family val="2"/>
        <charset val="129"/>
      </rPr>
      <t>고객사와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컨택하고</t>
    </r>
    <r>
      <rPr>
        <b/>
        <sz val="10"/>
        <color theme="1"/>
        <rFont val="Arial"/>
        <family val="2"/>
        <scheme val="minor"/>
      </rPr>
      <t xml:space="preserve"> &gt; </t>
    </r>
    <r>
      <rPr>
        <b/>
        <sz val="10"/>
        <color theme="1"/>
        <rFont val="Malgun Gothic"/>
        <family val="2"/>
        <charset val="129"/>
      </rPr>
      <t>테스트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진행하고</t>
    </r>
    <r>
      <rPr>
        <b/>
        <sz val="10"/>
        <color theme="1"/>
        <rFont val="Arial"/>
        <family val="2"/>
        <scheme val="minor"/>
      </rPr>
      <t xml:space="preserve"> &gt; </t>
    </r>
    <r>
      <rPr>
        <b/>
        <sz val="10"/>
        <color theme="1"/>
        <rFont val="Malgun Gothic"/>
        <family val="2"/>
        <charset val="129"/>
      </rPr>
      <t>요청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견적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 xml:space="preserve">받고 </t>
    </r>
    <r>
      <rPr>
        <b/>
        <sz val="10"/>
        <color theme="1"/>
        <rFont val="Arial"/>
        <family val="2"/>
        <scheme val="minor"/>
      </rPr>
      <t xml:space="preserve">&gt; </t>
    </r>
    <r>
      <rPr>
        <b/>
        <sz val="10"/>
        <color theme="1"/>
        <rFont val="Malgun Gothic"/>
        <family val="2"/>
        <charset val="129"/>
      </rPr>
      <t>최종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계약까지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이어지는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형식</t>
    </r>
    <phoneticPr fontId="6" type="noConversion"/>
  </si>
  <si>
    <r>
      <t xml:space="preserve">1) </t>
    </r>
    <r>
      <rPr>
        <sz val="10"/>
        <color theme="1"/>
        <rFont val="Malgun Gothic"/>
        <family val="2"/>
        <charset val="129"/>
      </rPr>
      <t>최종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계약까지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완료한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확정</t>
    </r>
    <r>
      <rPr>
        <sz val="10"/>
        <color theme="1"/>
        <rFont val="Arial"/>
        <family val="2"/>
      </rPr>
      <t xml:space="preserve"> </t>
    </r>
    <r>
      <rPr>
        <sz val="10"/>
        <color theme="1"/>
        <rFont val="Malgun Gothic"/>
        <family val="2"/>
        <charset val="129"/>
      </rPr>
      <t>고객</t>
    </r>
    <phoneticPr fontId="6" type="noConversion"/>
  </si>
  <si>
    <r>
      <t xml:space="preserve">2) </t>
    </r>
    <r>
      <rPr>
        <sz val="10"/>
        <color theme="1"/>
        <rFont val="Malgun Gothic"/>
        <family val="2"/>
        <charset val="129"/>
      </rPr>
      <t>견적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받는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중인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잠재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고객</t>
    </r>
    <phoneticPr fontId="6" type="noConversion"/>
  </si>
  <si>
    <r>
      <rPr>
        <sz val="10"/>
        <color theme="1"/>
        <rFont val="Malgun Gothic"/>
        <family val="2"/>
        <charset val="129"/>
      </rPr>
      <t>이렇게</t>
    </r>
    <r>
      <rPr>
        <sz val="10"/>
        <color theme="1"/>
        <rFont val="Arial"/>
        <family val="2"/>
      </rPr>
      <t xml:space="preserve"> </t>
    </r>
    <r>
      <rPr>
        <sz val="10"/>
        <color theme="1"/>
        <rFont val="Malgun Gothic"/>
        <family val="2"/>
        <charset val="129"/>
      </rPr>
      <t>두</t>
    </r>
    <r>
      <rPr>
        <sz val="10"/>
        <color theme="1"/>
        <rFont val="Arial"/>
        <family val="2"/>
      </rPr>
      <t xml:space="preserve"> </t>
    </r>
    <r>
      <rPr>
        <sz val="10"/>
        <color theme="1"/>
        <rFont val="Malgun Gothic"/>
        <family val="2"/>
        <charset val="129"/>
      </rPr>
      <t>가지</t>
    </r>
    <phoneticPr fontId="6" type="noConversion"/>
  </si>
  <si>
    <r>
      <t>1)</t>
    </r>
    <r>
      <rPr>
        <sz val="10"/>
        <color theme="1"/>
        <rFont val="Malgun Gothic"/>
        <family val="2"/>
        <charset val="129"/>
      </rPr>
      <t>최종</t>
    </r>
    <r>
      <rPr>
        <sz val="10"/>
        <color theme="1"/>
        <rFont val="Arial"/>
        <family val="2"/>
      </rPr>
      <t xml:space="preserve"> </t>
    </r>
    <r>
      <rPr>
        <sz val="10"/>
        <color theme="1"/>
        <rFont val="Malgun Gothic"/>
        <family val="2"/>
        <charset val="129"/>
      </rPr>
      <t>계약</t>
    </r>
    <r>
      <rPr>
        <sz val="10"/>
        <color theme="1"/>
        <rFont val="Arial"/>
        <family val="2"/>
      </rPr>
      <t xml:space="preserve"> </t>
    </r>
    <r>
      <rPr>
        <sz val="10"/>
        <color theme="1"/>
        <rFont val="Malgun Gothic"/>
        <family val="2"/>
        <charset val="129"/>
      </rPr>
      <t>확정</t>
    </r>
    <r>
      <rPr>
        <sz val="10"/>
        <color theme="1"/>
        <rFont val="Arial"/>
        <family val="2"/>
      </rPr>
      <t xml:space="preserve"> </t>
    </r>
    <r>
      <rPr>
        <sz val="10"/>
        <color theme="1"/>
        <rFont val="Malgun Gothic"/>
        <family val="2"/>
        <charset val="129"/>
      </rPr>
      <t>고객</t>
    </r>
    <r>
      <rPr>
        <sz val="10"/>
        <color theme="1"/>
        <rFont val="Arial"/>
        <family val="2"/>
      </rPr>
      <t xml:space="preserve"> 6</t>
    </r>
    <r>
      <rPr>
        <sz val="10"/>
        <color theme="1"/>
        <rFont val="Malgun Gothic"/>
        <family val="2"/>
        <charset val="129"/>
      </rPr>
      <t>개</t>
    </r>
    <r>
      <rPr>
        <sz val="10"/>
        <color theme="1"/>
        <rFont val="Arial"/>
        <family val="2"/>
        <scheme val="minor"/>
      </rPr>
      <t>(2024</t>
    </r>
    <r>
      <rPr>
        <sz val="10"/>
        <color theme="1"/>
        <rFont val="Malgun Gothic"/>
        <family val="2"/>
        <charset val="129"/>
      </rPr>
      <t>년</t>
    </r>
    <r>
      <rPr>
        <sz val="10"/>
        <color theme="1"/>
        <rFont val="Arial"/>
        <family val="2"/>
        <scheme val="minor"/>
      </rPr>
      <t xml:space="preserve"> 1</t>
    </r>
    <r>
      <rPr>
        <sz val="10"/>
        <color theme="1"/>
        <rFont val="Malgun Gothic"/>
        <family val="2"/>
        <charset val="129"/>
      </rPr>
      <t>분기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기준</t>
    </r>
    <r>
      <rPr>
        <sz val="10"/>
        <color theme="1"/>
        <rFont val="Arial"/>
        <family val="2"/>
        <scheme val="minor"/>
      </rPr>
      <t>)</t>
    </r>
    <phoneticPr fontId="6" type="noConversion"/>
  </si>
  <si>
    <r>
      <t>General Motors(2020</t>
    </r>
    <r>
      <rPr>
        <b/>
        <sz val="10"/>
        <color theme="1"/>
        <rFont val="Arial"/>
        <family val="2"/>
        <charset val="129"/>
        <scheme val="minor"/>
      </rPr>
      <t>년</t>
    </r>
    <r>
      <rPr>
        <b/>
        <sz val="10"/>
        <color theme="1"/>
        <rFont val="Arial"/>
        <family val="2"/>
        <scheme val="minor"/>
      </rPr>
      <t>, 21</t>
    </r>
    <r>
      <rPr>
        <b/>
        <sz val="10"/>
        <color theme="1"/>
        <rFont val="Arial"/>
        <family val="2"/>
        <charset val="129"/>
        <scheme val="minor"/>
      </rPr>
      <t>년</t>
    </r>
    <r>
      <rPr>
        <b/>
        <sz val="10"/>
        <color theme="1"/>
        <rFont val="Arial"/>
        <family val="2"/>
        <scheme val="minor"/>
      </rPr>
      <t>)</t>
    </r>
  </si>
  <si>
    <r>
      <t xml:space="preserve">&gt; Ultium </t>
    </r>
    <r>
      <rPr>
        <b/>
        <sz val="10"/>
        <color rgb="FF000000"/>
        <rFont val="Malgun Gothic"/>
        <family val="2"/>
        <charset val="129"/>
      </rPr>
      <t>모델에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공급</t>
    </r>
    <phoneticPr fontId="6" type="noConversion"/>
  </si>
  <si>
    <r>
      <t>Toyota(2021</t>
    </r>
    <r>
      <rPr>
        <b/>
        <sz val="10"/>
        <color theme="1"/>
        <rFont val="Malgun Gothic"/>
        <family val="2"/>
        <charset val="129"/>
      </rPr>
      <t>년</t>
    </r>
    <r>
      <rPr>
        <b/>
        <sz val="10"/>
        <color theme="1"/>
        <rFont val="Arial"/>
        <family val="2"/>
        <scheme val="minor"/>
      </rPr>
      <t>)</t>
    </r>
    <phoneticPr fontId="6" type="noConversion"/>
  </si>
  <si>
    <r>
      <t>&gt; bZ4X</t>
    </r>
    <r>
      <rPr>
        <b/>
        <sz val="10"/>
        <color rgb="FF000000"/>
        <rFont val="Malgun Gothic"/>
        <family val="2"/>
        <charset val="129"/>
      </rPr>
      <t>,</t>
    </r>
    <r>
      <rPr>
        <b/>
        <sz val="10"/>
        <color rgb="FF000000"/>
        <rFont val="Arial"/>
        <family val="2"/>
        <scheme val="minor"/>
      </rPr>
      <t xml:space="preserve"> Subaru Solterra, Lexus RZ </t>
    </r>
    <r>
      <rPr>
        <b/>
        <sz val="10"/>
        <color rgb="FF000000"/>
        <rFont val="Malgun Gothic"/>
        <family val="2"/>
        <charset val="129"/>
      </rPr>
      <t>모델에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공급</t>
    </r>
    <phoneticPr fontId="6" type="noConversion"/>
  </si>
  <si>
    <r>
      <t>Audi(2023</t>
    </r>
    <r>
      <rPr>
        <sz val="10"/>
        <color theme="1"/>
        <rFont val="Malgun Gothic"/>
        <family val="2"/>
        <charset val="129"/>
      </rPr>
      <t>년</t>
    </r>
    <r>
      <rPr>
        <sz val="10"/>
        <color theme="1"/>
        <rFont val="Arial"/>
        <family val="2"/>
        <scheme val="minor"/>
      </rPr>
      <t>)</t>
    </r>
    <phoneticPr fontId="6" type="noConversion"/>
  </si>
  <si>
    <r>
      <t>Scania(2023</t>
    </r>
    <r>
      <rPr>
        <sz val="10"/>
        <color theme="1"/>
        <rFont val="Malgun Gothic"/>
        <family val="2"/>
        <charset val="129"/>
      </rPr>
      <t>년</t>
    </r>
    <r>
      <rPr>
        <sz val="10"/>
        <color theme="1"/>
        <rFont val="Arial"/>
        <family val="2"/>
        <scheme val="minor"/>
      </rPr>
      <t xml:space="preserve">: </t>
    </r>
    <r>
      <rPr>
        <sz val="10"/>
        <color theme="1"/>
        <rFont val="Malgun Gothic"/>
        <family val="2"/>
        <charset val="129"/>
      </rPr>
      <t>대형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트럭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Malgun Gothic"/>
        <family val="2"/>
        <charset val="129"/>
      </rPr>
      <t>트럭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버스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제조업체</t>
    </r>
    <r>
      <rPr>
        <sz val="10"/>
        <color theme="1"/>
        <rFont val="Arial"/>
        <family val="2"/>
        <scheme val="minor"/>
      </rPr>
      <t>)</t>
    </r>
    <phoneticPr fontId="6" type="noConversion"/>
  </si>
  <si>
    <r>
      <t>Honda(2024</t>
    </r>
    <r>
      <rPr>
        <sz val="10"/>
        <color theme="1"/>
        <rFont val="Malgun Gothic"/>
        <family val="2"/>
        <charset val="129"/>
      </rPr>
      <t>년</t>
    </r>
    <r>
      <rPr>
        <sz val="10"/>
        <color theme="1"/>
        <rFont val="Arial"/>
        <family val="2"/>
        <scheme val="minor"/>
      </rPr>
      <t>)</t>
    </r>
    <phoneticPr fontId="6" type="noConversion"/>
  </si>
  <si>
    <r>
      <t>Acura(2024</t>
    </r>
    <r>
      <rPr>
        <sz val="10"/>
        <color theme="1"/>
        <rFont val="Malgun Gothic"/>
        <family val="2"/>
        <charset val="129"/>
      </rPr>
      <t>년</t>
    </r>
    <r>
      <rPr>
        <sz val="10"/>
        <color theme="1"/>
        <rFont val="Arial"/>
        <family val="2"/>
        <scheme val="minor"/>
      </rPr>
      <t>)</t>
    </r>
    <phoneticPr fontId="6" type="noConversion"/>
  </si>
  <si>
    <t>ŠKODA</t>
    <phoneticPr fontId="6" type="noConversion"/>
  </si>
  <si>
    <t>Bentley</t>
    <phoneticPr fontId="6" type="noConversion"/>
  </si>
  <si>
    <t>Porsche</t>
    <phoneticPr fontId="6" type="noConversion"/>
  </si>
  <si>
    <r>
      <rPr>
        <b/>
        <sz val="10"/>
        <color theme="1"/>
        <rFont val="Malgun Gothic"/>
        <family val="2"/>
        <charset val="129"/>
      </rPr>
      <t>하지만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생산성의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큰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변화를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찾는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것은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로드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아일랜드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공장의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면적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제약으로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인해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어려운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일입니다</t>
    </r>
    <r>
      <rPr>
        <b/>
        <sz val="10"/>
        <color theme="1"/>
        <rFont val="Arial"/>
        <family val="2"/>
        <scheme val="minor"/>
      </rPr>
      <t xml:space="preserve">. </t>
    </r>
    <r>
      <rPr>
        <b/>
        <sz val="10"/>
        <color theme="1"/>
        <rFont val="Malgun Gothic"/>
        <family val="2"/>
        <charset val="129"/>
      </rPr>
      <t>최신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용량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평가인</t>
    </r>
    <r>
      <rPr>
        <b/>
        <sz val="10"/>
        <color theme="1"/>
        <rFont val="Arial"/>
        <family val="2"/>
        <scheme val="minor"/>
      </rPr>
      <t xml:space="preserve"> 5</t>
    </r>
    <r>
      <rPr>
        <b/>
        <sz val="10"/>
        <color theme="1"/>
        <rFont val="Malgun Gothic"/>
        <family val="2"/>
        <charset val="129"/>
      </rPr>
      <t>억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달러가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현재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팀이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달성할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있는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것을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보여줍니다</t>
    </r>
    <r>
      <rPr>
        <b/>
        <sz val="10"/>
        <color theme="1"/>
        <rFont val="Arial"/>
        <family val="2"/>
        <scheme val="minor"/>
      </rPr>
      <t>.</t>
    </r>
    <phoneticPr fontId="6" type="noConversion"/>
  </si>
  <si>
    <r>
      <rPr>
        <b/>
        <sz val="10"/>
        <color theme="1"/>
        <rFont val="Malgun Gothic"/>
        <family val="2"/>
        <charset val="129"/>
      </rPr>
      <t>우리가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개선할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있는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추가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영역은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로드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아일랜드와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멕시코의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부품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조립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시설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모두에서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수율을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높이는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것입니다</t>
    </r>
    <r>
      <rPr>
        <b/>
        <sz val="10"/>
        <color theme="1"/>
        <rFont val="Arial"/>
        <family val="2"/>
        <scheme val="minor"/>
      </rPr>
      <t xml:space="preserve">. </t>
    </r>
    <r>
      <rPr>
        <b/>
        <sz val="10"/>
        <color theme="1"/>
        <rFont val="Malgun Gothic"/>
        <family val="2"/>
        <charset val="129"/>
      </rPr>
      <t>수익성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증가는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매우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극적일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있으며</t>
    </r>
    <r>
      <rPr>
        <b/>
        <sz val="10"/>
        <color theme="1"/>
        <rFont val="Arial"/>
        <family val="2"/>
        <scheme val="minor"/>
      </rPr>
      <t xml:space="preserve">, </t>
    </r>
    <r>
      <rPr>
        <b/>
        <sz val="10"/>
        <color theme="1"/>
        <rFont val="Malgun Gothic"/>
        <family val="2"/>
        <charset val="129"/>
      </rPr>
      <t>이는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증가한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매출에서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증가한</t>
    </r>
    <r>
      <rPr>
        <b/>
        <sz val="10"/>
        <color theme="1"/>
        <rFont val="Arial"/>
        <family val="2"/>
        <scheme val="minor"/>
      </rPr>
      <t xml:space="preserve"> EBITDA</t>
    </r>
    <r>
      <rPr>
        <b/>
        <sz val="10"/>
        <color theme="1"/>
        <rFont val="Malgun Gothic"/>
        <family val="2"/>
        <charset val="129"/>
      </rPr>
      <t>까지의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추적에서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볼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있습니다</t>
    </r>
    <r>
      <rPr>
        <b/>
        <sz val="10"/>
        <color theme="1"/>
        <rFont val="Arial"/>
        <family val="2"/>
        <scheme val="minor"/>
      </rPr>
      <t>.</t>
    </r>
    <phoneticPr fontId="6" type="noConversion"/>
  </si>
  <si>
    <r>
      <rPr>
        <sz val="10"/>
        <color theme="1"/>
        <rFont val="Malgun Gothic"/>
        <family val="2"/>
        <charset val="129"/>
      </rPr>
      <t>동사는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현재</t>
    </r>
    <r>
      <rPr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scheme val="minor"/>
      </rPr>
      <t>GM, toyota</t>
    </r>
    <r>
      <rPr>
        <sz val="10"/>
        <color theme="1"/>
        <rFont val="Malgun Gothic"/>
        <family val="2"/>
        <charset val="129"/>
      </rPr>
      <t>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납품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중</t>
    </r>
    <phoneticPr fontId="6" type="noConversion"/>
  </si>
  <si>
    <r>
      <t>1) GM 2023</t>
    </r>
    <r>
      <rPr>
        <sz val="10"/>
        <color theme="1"/>
        <rFont val="Arial"/>
        <family val="2"/>
        <charset val="129"/>
        <scheme val="minor"/>
      </rPr>
      <t>년</t>
    </r>
    <r>
      <rPr>
        <sz val="10"/>
        <color theme="1"/>
        <rFont val="Arial"/>
        <family val="2"/>
        <scheme val="minor"/>
      </rPr>
      <t xml:space="preserve"> EV </t>
    </r>
    <r>
      <rPr>
        <sz val="10"/>
        <color theme="1"/>
        <rFont val="Arial"/>
        <family val="2"/>
        <charset val="129"/>
        <scheme val="minor"/>
      </rPr>
      <t>판매</t>
    </r>
    <r>
      <rPr>
        <sz val="10"/>
        <color theme="1"/>
        <rFont val="Arial"/>
        <family val="2"/>
        <scheme val="minor"/>
      </rPr>
      <t>: 76,000</t>
    </r>
    <r>
      <rPr>
        <sz val="10"/>
        <color theme="1"/>
        <rFont val="Arial"/>
        <family val="2"/>
        <charset val="129"/>
        <scheme val="minor"/>
      </rPr>
      <t>→</t>
    </r>
    <r>
      <rPr>
        <sz val="10"/>
        <color theme="1"/>
        <rFont val="Arial"/>
        <family val="2"/>
        <scheme val="minor"/>
      </rPr>
      <t xml:space="preserve"> Bolt EV/EUV(82%)+Ultium EV(only 13,838</t>
    </r>
    <r>
      <rPr>
        <sz val="10"/>
        <color theme="1"/>
        <rFont val="Arial"/>
        <family val="2"/>
        <charset val="129"/>
        <scheme val="minor"/>
      </rPr>
      <t>대</t>
    </r>
    <r>
      <rPr>
        <sz val="10"/>
        <color theme="1"/>
        <rFont val="Arial"/>
        <family val="2"/>
        <scheme val="minor"/>
      </rPr>
      <t>)</t>
    </r>
  </si>
  <si>
    <r>
      <t xml:space="preserve">2) </t>
    </r>
    <r>
      <rPr>
        <sz val="10"/>
        <color theme="1"/>
        <rFont val="Arial"/>
        <family val="2"/>
        <charset val="129"/>
        <scheme val="minor"/>
      </rPr>
      <t>전략</t>
    </r>
    <r>
      <rPr>
        <sz val="10"/>
        <color theme="1"/>
        <rFont val="Arial"/>
        <family val="2"/>
        <scheme val="minor"/>
      </rPr>
      <t xml:space="preserve">: PHEV Bolt </t>
    </r>
    <r>
      <rPr>
        <sz val="10"/>
        <color theme="1"/>
        <rFont val="Arial"/>
        <family val="2"/>
        <charset val="129"/>
        <scheme val="minor"/>
      </rPr>
      <t>단종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등</t>
    </r>
    <r>
      <rPr>
        <sz val="10"/>
        <color theme="1"/>
        <rFont val="Arial"/>
        <family val="2"/>
        <scheme val="minor"/>
      </rPr>
      <t xml:space="preserve"> BEV </t>
    </r>
    <r>
      <rPr>
        <sz val="10"/>
        <color theme="1"/>
        <rFont val="Arial"/>
        <family val="2"/>
        <charset val="129"/>
        <scheme val="minor"/>
      </rPr>
      <t>강화→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일부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하이브리드카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비중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유지</t>
    </r>
  </si>
  <si>
    <t>ㄴ</t>
    <phoneticPr fontId="6" type="noConversion"/>
  </si>
  <si>
    <r>
      <t xml:space="preserve">4) </t>
    </r>
    <r>
      <rPr>
        <sz val="10"/>
        <color theme="1"/>
        <rFont val="Arial"/>
        <family val="2"/>
        <charset val="129"/>
        <scheme val="minor"/>
      </rPr>
      <t>최근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분기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및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컨콜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요약</t>
    </r>
  </si>
  <si>
    <r>
      <t xml:space="preserve">4) </t>
    </r>
    <r>
      <rPr>
        <sz val="10"/>
        <color theme="1"/>
        <rFont val="Arial"/>
        <family val="2"/>
        <charset val="129"/>
        <scheme val="minor"/>
      </rPr>
      <t>신규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라인업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출시</t>
    </r>
  </si>
  <si>
    <t>GM Forecast</t>
    <phoneticPr fontId="6" type="noConversion"/>
  </si>
  <si>
    <r>
      <rPr>
        <sz val="10"/>
        <color rgb="FF000000"/>
        <rFont val="Malgun Gothic"/>
        <family val="2"/>
        <charset val="129"/>
      </rPr>
      <t>고객들이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재고를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쌓고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있는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아니라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차량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제조를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증가시키고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있습니다</t>
    </r>
    <r>
      <rPr>
        <sz val="10"/>
        <color rgb="FF000000"/>
        <rFont val="Arial"/>
        <family val="2"/>
        <scheme val="minor"/>
      </rPr>
      <t xml:space="preserve">. </t>
    </r>
    <r>
      <rPr>
        <sz val="10"/>
        <color rgb="FF000000"/>
        <rFont val="Malgun Gothic"/>
        <family val="2"/>
        <charset val="129"/>
      </rPr>
      <t>고객의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발언도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이를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확인해줍니다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</si>
  <si>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r>
      <t>Toyota</t>
    </r>
    <r>
      <rPr>
        <sz val="10"/>
        <color rgb="FF000000"/>
        <rFont val="Malgun Gothic"/>
        <family val="2"/>
        <charset val="129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일관된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볼륨과</t>
    </r>
    <r>
      <rPr>
        <sz val="10"/>
        <color rgb="FF000000"/>
        <rFont val="Arial"/>
        <family val="2"/>
        <scheme val="minor"/>
      </rPr>
      <t xml:space="preserve"> GM</t>
    </r>
    <r>
      <rPr>
        <sz val="10"/>
        <color rgb="FF000000"/>
        <rFont val="Malgun Gothic"/>
        <family val="2"/>
        <charset val="129"/>
      </rPr>
      <t>의</t>
    </r>
    <r>
      <rPr>
        <sz val="10"/>
        <color rgb="FF000000"/>
        <rFont val="Arial"/>
        <family val="2"/>
        <scheme val="minor"/>
      </rPr>
      <t xml:space="preserve"> Ultium </t>
    </r>
    <r>
      <rPr>
        <sz val="10"/>
        <color rgb="FF000000"/>
        <rFont val="Malgun Gothic"/>
        <family val="2"/>
        <charset val="129"/>
      </rPr>
      <t>플랫폼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기반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전기차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생산의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가속화된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볼륨을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반영하며</t>
    </r>
    <r>
      <rPr>
        <sz val="10"/>
        <color rgb="FF000000"/>
        <rFont val="Arial"/>
        <family val="2"/>
        <scheme val="minor"/>
      </rPr>
      <t>, Scania</t>
    </r>
    <r>
      <rPr>
        <sz val="10"/>
        <color rgb="FF000000"/>
        <rFont val="Malgun Gothic"/>
        <family val="2"/>
        <charset val="129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생산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부품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출시와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함께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이루어졌습니다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</si>
  <si>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r>
      <rPr>
        <sz val="10"/>
        <color rgb="FF000000"/>
        <rFont val="Malgun Gothic"/>
        <family val="2"/>
        <charset val="129"/>
      </rPr>
      <t>우리는</t>
    </r>
    <r>
      <rPr>
        <sz val="10"/>
        <color rgb="FF000000"/>
        <rFont val="Arial"/>
        <family val="2"/>
        <scheme val="minor"/>
      </rPr>
      <t xml:space="preserve"> General Motors</t>
    </r>
    <r>
      <rPr>
        <sz val="10"/>
        <color rgb="FF000000"/>
        <rFont val="Malgun Gothic"/>
        <family val="2"/>
        <charset val="129"/>
      </rPr>
      <t>가</t>
    </r>
    <r>
      <rPr>
        <sz val="10"/>
        <color rgb="FF000000"/>
        <rFont val="Arial"/>
        <family val="2"/>
        <scheme val="minor"/>
      </rPr>
      <t xml:space="preserve"> 2024</t>
    </r>
    <r>
      <rPr>
        <sz val="10"/>
        <color rgb="FF000000"/>
        <rFont val="Malgun Gothic"/>
        <family val="2"/>
        <charset val="129"/>
      </rPr>
      <t>년에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최소</t>
    </r>
    <r>
      <rPr>
        <sz val="10"/>
        <color rgb="FF000000"/>
        <rFont val="Arial"/>
        <family val="2"/>
        <scheme val="minor"/>
      </rPr>
      <t xml:space="preserve"> 20</t>
    </r>
    <r>
      <rPr>
        <sz val="10"/>
        <color rgb="FF000000"/>
        <rFont val="Malgun Gothic"/>
        <family val="2"/>
        <charset val="129"/>
      </rPr>
      <t>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대의</t>
    </r>
    <r>
      <rPr>
        <sz val="10"/>
        <color rgb="FF000000"/>
        <rFont val="Arial"/>
        <family val="2"/>
        <scheme val="minor"/>
      </rPr>
      <t xml:space="preserve"> EV</t>
    </r>
    <r>
      <rPr>
        <sz val="10"/>
        <color rgb="FF000000"/>
        <rFont val="Malgun Gothic"/>
        <family val="2"/>
        <charset val="129"/>
      </rPr>
      <t>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생산할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예상하며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Malgun Gothic"/>
        <family val="2"/>
        <charset val="129"/>
      </rPr>
      <t>이를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통해</t>
    </r>
    <r>
      <rPr>
        <sz val="10"/>
        <color rgb="FF000000"/>
        <rFont val="Arial"/>
        <family val="2"/>
        <scheme val="minor"/>
      </rPr>
      <t xml:space="preserve"> Toyota</t>
    </r>
    <r>
      <rPr>
        <sz val="10"/>
        <color rgb="FF000000"/>
        <rFont val="Malgun Gothic"/>
        <family val="2"/>
        <charset val="129"/>
      </rPr>
      <t>와의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초기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스캔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볼륨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및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프로토타입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판매와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함께</t>
    </r>
    <r>
      <rPr>
        <sz val="10"/>
        <color rgb="FF000000"/>
        <rFont val="Arial"/>
        <family val="2"/>
        <scheme val="minor"/>
      </rPr>
      <t xml:space="preserve"> EV </t>
    </r>
    <r>
      <rPr>
        <sz val="10"/>
        <color rgb="FF000000"/>
        <rFont val="Malgun Gothic"/>
        <family val="2"/>
        <charset val="129"/>
      </rPr>
      <t>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차단재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비즈니스에서</t>
    </r>
    <r>
      <rPr>
        <sz val="10"/>
        <color rgb="FF000000"/>
        <rFont val="Arial"/>
        <family val="2"/>
        <scheme val="minor"/>
      </rPr>
      <t xml:space="preserve"> 2</t>
    </r>
    <r>
      <rPr>
        <sz val="10"/>
        <color rgb="FF000000"/>
        <rFont val="Malgun Gothic"/>
        <family val="2"/>
        <charset val="129"/>
      </rPr>
      <t>억</t>
    </r>
    <r>
      <rPr>
        <sz val="10"/>
        <color rgb="FF000000"/>
        <rFont val="Arial"/>
        <family val="2"/>
        <scheme val="minor"/>
      </rPr>
      <t xml:space="preserve"> 3</t>
    </r>
    <r>
      <rPr>
        <sz val="10"/>
        <color rgb="FF000000"/>
        <rFont val="Malgun Gothic"/>
        <family val="2"/>
        <charset val="129"/>
      </rPr>
      <t>천만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달러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이상의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매출을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달성할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있을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것입니다</t>
    </r>
    <r>
      <rPr>
        <sz val="10"/>
        <color rgb="FF000000"/>
        <rFont val="Arial"/>
        <family val="2"/>
        <scheme val="minor"/>
      </rPr>
      <t>. GM</t>
    </r>
    <r>
      <rPr>
        <sz val="10"/>
        <color rgb="FF000000"/>
        <rFont val="Malgun Gothic"/>
        <family val="2"/>
        <charset val="129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매출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가속은</t>
    </r>
    <r>
      <rPr>
        <sz val="10"/>
        <color rgb="FF000000"/>
        <rFont val="Arial"/>
        <family val="2"/>
        <scheme val="minor"/>
      </rPr>
      <t xml:space="preserve"> 2</t>
    </r>
    <r>
      <rPr>
        <sz val="10"/>
        <color rgb="FF000000"/>
        <rFont val="Malgun Gothic"/>
        <family val="2"/>
        <charset val="129"/>
      </rPr>
      <t>분기와</t>
    </r>
    <r>
      <rPr>
        <sz val="10"/>
        <color rgb="FF000000"/>
        <rFont val="Arial"/>
        <family val="2"/>
        <scheme val="minor"/>
      </rPr>
      <t xml:space="preserve"> 3</t>
    </r>
    <r>
      <rPr>
        <sz val="10"/>
        <color rgb="FF000000"/>
        <rFont val="Malgun Gothic"/>
        <family val="2"/>
        <charset val="129"/>
      </rPr>
      <t>분기까지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계속될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가능성이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높지만</t>
    </r>
    <r>
      <rPr>
        <sz val="10"/>
        <color rgb="FF000000"/>
        <rFont val="Arial"/>
        <family val="2"/>
        <scheme val="minor"/>
      </rPr>
      <t xml:space="preserve">, Altium </t>
    </r>
    <r>
      <rPr>
        <sz val="10"/>
        <color rgb="FF000000"/>
        <rFont val="Malgun Gothic"/>
        <family val="2"/>
        <charset val="129"/>
      </rPr>
      <t>기반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차량의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초기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판매가</t>
    </r>
    <r>
      <rPr>
        <sz val="10"/>
        <color rgb="FF000000"/>
        <rFont val="Arial"/>
        <family val="2"/>
        <scheme val="minor"/>
      </rPr>
      <t xml:space="preserve"> GM</t>
    </r>
    <r>
      <rPr>
        <sz val="10"/>
        <color rgb="FF000000"/>
        <rFont val="Malgun Gothic"/>
        <family val="2"/>
        <charset val="129"/>
      </rPr>
      <t>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생산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일정을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확인하면서</t>
    </r>
    <r>
      <rPr>
        <sz val="10"/>
        <color rgb="FF000000"/>
        <rFont val="Arial"/>
        <family val="2"/>
        <scheme val="minor"/>
      </rPr>
      <t xml:space="preserve"> 4</t>
    </r>
    <r>
      <rPr>
        <sz val="10"/>
        <color rgb="FF000000"/>
        <rFont val="Malgun Gothic"/>
        <family val="2"/>
        <charset val="129"/>
      </rPr>
      <t>분기에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안정될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있습니다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</si>
  <si>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r>
      <t>2024</t>
    </r>
    <r>
      <rPr>
        <b/>
        <sz val="10"/>
        <color rgb="FF000000"/>
        <rFont val="맑은 고딕"/>
        <family val="3"/>
        <charset val="129"/>
      </rPr>
      <t>년</t>
    </r>
    <r>
      <rPr>
        <b/>
        <sz val="10"/>
        <color rgb="FF000000"/>
        <rFont val="맑은 고딕"/>
        <family val="2"/>
        <charset val="129"/>
      </rPr>
      <t xml:space="preserve"> 수요 - 공급 검증</t>
    </r>
    <phoneticPr fontId="6" type="noConversion"/>
  </si>
  <si>
    <r>
      <t>1Q24 ir</t>
    </r>
    <r>
      <rPr>
        <sz val="10"/>
        <color rgb="FF000000"/>
        <rFont val="맑은 고딕"/>
        <family val="3"/>
        <charset val="129"/>
      </rPr>
      <t>에 따르면 gm의 2024년 ultium 배터리 차량 생산 가이던스는 279000대임</t>
    </r>
    <phoneticPr fontId="6" type="noConversion"/>
  </si>
  <si>
    <t>그리고 1Q24 컨콜에 따르면 ultium 배터리 cpv는 $900~$1000</t>
    <phoneticPr fontId="6" type="noConversion"/>
  </si>
  <si>
    <t>그럼 2024년 gm향 매출은 약 279000*950 = 265M $</t>
    <phoneticPr fontId="6" type="noConversion"/>
  </si>
  <si>
    <r>
      <t>23년</t>
    </r>
    <r>
      <rPr>
        <sz val="10"/>
        <color rgb="FF000000"/>
        <rFont val="맑은 고딕"/>
        <family val="3"/>
        <charset val="129"/>
      </rPr>
      <t xml:space="preserve"> 기준 gm의 동사 매출 비중은 41%</t>
    </r>
    <phoneticPr fontId="6" type="noConversion"/>
  </si>
  <si>
    <t>나이브하게 2024년 thermal barrier 주문은 $265M/0.41 = $646M 정도가 가능하다고 생각</t>
    <phoneticPr fontId="6" type="noConversion"/>
  </si>
  <si>
    <r>
      <rPr>
        <sz val="10"/>
        <color rgb="FF000000"/>
        <rFont val="맑은 고딕"/>
        <family val="3"/>
        <charset val="129"/>
      </rPr>
      <t>동사 ev capa가 $</t>
    </r>
    <r>
      <rPr>
        <sz val="10"/>
        <color rgb="FF000000"/>
        <rFont val="Arial"/>
        <family val="3"/>
      </rPr>
      <t>500M</t>
    </r>
    <r>
      <rPr>
        <sz val="10"/>
        <color rgb="FF000000"/>
        <rFont val="맑은 고딕"/>
        <family val="3"/>
        <charset val="129"/>
      </rPr>
      <t xml:space="preserve">이니 </t>
    </r>
    <r>
      <rPr>
        <sz val="10"/>
        <color rgb="FF000000"/>
        <rFont val="Arial"/>
        <family val="3"/>
      </rPr>
      <t>capa</t>
    </r>
    <r>
      <rPr>
        <sz val="10"/>
        <color rgb="FF000000"/>
        <rFont val="맑은 고딕"/>
        <family val="3"/>
        <charset val="129"/>
      </rPr>
      <t>보다 수요가 많아 숏티지 상황임을 알 수 있음</t>
    </r>
    <phoneticPr fontId="6" type="noConversion"/>
  </si>
  <si>
    <r>
      <t xml:space="preserve">B) </t>
    </r>
    <r>
      <rPr>
        <b/>
        <sz val="10"/>
        <color theme="1"/>
        <rFont val="Malgun Gothic"/>
        <family val="2"/>
        <charset val="129"/>
      </rPr>
      <t>동사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추가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고객사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Malgun Gothic"/>
        <family val="2"/>
        <charset val="129"/>
      </rPr>
      <t>확보</t>
    </r>
    <phoneticPr fontId="6" type="noConversion"/>
  </si>
  <si>
    <r>
      <rPr>
        <sz val="10"/>
        <color theme="1"/>
        <rFont val="Arial"/>
        <family val="2"/>
        <charset val="129"/>
        <scheme val="minor"/>
      </rPr>
      <t>확정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고객</t>
    </r>
    <r>
      <rPr>
        <sz val="10"/>
        <color theme="1"/>
        <rFont val="Arial"/>
        <family val="2"/>
        <scheme val="minor"/>
      </rPr>
      <t xml:space="preserve"> - Toyota, GM (General Motors), Audi, ACC (Automotive Cells Company), Scania, Stellantis
</t>
    </r>
  </si>
  <si>
    <r>
      <rPr>
        <sz val="10"/>
        <color rgb="FF000000"/>
        <rFont val="Malgun Gothic"/>
        <family val="2"/>
        <charset val="129"/>
      </rPr>
      <t>약</t>
    </r>
    <r>
      <rPr>
        <sz val="10"/>
        <color rgb="FF000000"/>
        <rFont val="Arial"/>
        <family val="2"/>
        <scheme val="minor"/>
      </rPr>
      <t xml:space="preserve"> 20</t>
    </r>
    <r>
      <rPr>
        <sz val="10"/>
        <color rgb="FF000000"/>
        <rFont val="Malgun Gothic"/>
        <family val="2"/>
        <charset val="129"/>
      </rPr>
      <t>개의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다양한</t>
    </r>
    <r>
      <rPr>
        <sz val="10"/>
        <color rgb="FF000000"/>
        <rFont val="Arial"/>
        <family val="2"/>
        <scheme val="minor"/>
      </rPr>
      <t xml:space="preserve"> OEM </t>
    </r>
    <r>
      <rPr>
        <sz val="10"/>
        <color rgb="FF000000"/>
        <rFont val="Malgun Gothic"/>
        <family val="2"/>
        <charset val="129"/>
      </rPr>
      <t>프로그램에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특정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프로토타입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부품에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대한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청구서를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발행</t>
    </r>
    <phoneticPr fontId="6" type="noConversion"/>
  </si>
  <si>
    <r>
      <t>OEM이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각자의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배터리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플랫폼을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완성함에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따라</t>
    </r>
    <r>
      <rPr>
        <sz val="10"/>
        <color rgb="FF000000"/>
        <rFont val="Arial"/>
        <family val="2"/>
        <scheme val="minor"/>
      </rPr>
      <t xml:space="preserve"> 2024</t>
    </r>
    <r>
      <rPr>
        <sz val="10"/>
        <color rgb="FF000000"/>
        <rFont val="Arial"/>
        <family val="2"/>
        <charset val="129"/>
        <scheme val="minor"/>
      </rPr>
      <t>년에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우리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명단에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추가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디자인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상을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추가할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것이라고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Arial"/>
        <family val="2"/>
        <charset val="129"/>
        <scheme val="minor"/>
      </rPr>
      <t>믿습니다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</si>
  <si>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r>
      <t>2025</t>
    </r>
    <r>
      <rPr>
        <sz val="10"/>
        <color rgb="FF000000"/>
        <rFont val="Malgun Gothic"/>
        <family val="2"/>
        <charset val="129"/>
      </rPr>
      <t>년에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관해서는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Malgun Gothic"/>
        <family val="2"/>
        <charset val="129"/>
      </rPr>
      <t>우리가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오늘날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가지고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있는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수상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계획을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강화하는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초점을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맞추고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있다고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생각합니다</t>
    </r>
    <r>
      <rPr>
        <sz val="10"/>
        <color rgb="FF000000"/>
        <rFont val="Arial"/>
        <family val="2"/>
        <scheme val="minor"/>
      </rPr>
      <t>. 2024</t>
    </r>
    <r>
      <rPr>
        <sz val="10"/>
        <color rgb="FF000000"/>
        <rFont val="Malgun Gothic"/>
        <family val="2"/>
        <charset val="129"/>
      </rPr>
      <t>년에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접어들면서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수상한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것들로</t>
    </r>
    <r>
      <rPr>
        <sz val="10"/>
        <color rgb="FF000000"/>
        <rFont val="Arial"/>
        <family val="2"/>
        <scheme val="minor"/>
      </rPr>
      <t xml:space="preserve"> 2025</t>
    </r>
    <r>
      <rPr>
        <sz val="10"/>
        <color rgb="FF000000"/>
        <rFont val="Malgun Gothic"/>
        <family val="2"/>
        <charset val="129"/>
      </rPr>
      <t>년에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시작될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것입니다</t>
    </r>
    <r>
      <rPr>
        <sz val="10"/>
        <color rgb="FF000000"/>
        <rFont val="Arial"/>
        <family val="2"/>
        <scheme val="minor"/>
      </rPr>
      <t>. 2024</t>
    </r>
    <r>
      <rPr>
        <sz val="10"/>
        <color rgb="FF000000"/>
        <rFont val="Malgun Gothic"/>
        <family val="2"/>
        <charset val="129"/>
      </rPr>
      <t>년에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추가적으로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수상하게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것들은</t>
    </r>
    <r>
      <rPr>
        <sz val="10"/>
        <color rgb="FF000000"/>
        <rFont val="Arial"/>
        <family val="2"/>
        <scheme val="minor"/>
      </rPr>
      <t xml:space="preserve"> 2026</t>
    </r>
    <r>
      <rPr>
        <sz val="10"/>
        <color rgb="FF000000"/>
        <rFont val="Malgun Gothic"/>
        <family val="2"/>
        <charset val="129"/>
      </rPr>
      <t>년쯤부터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시작될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가능성이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높다고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생각합니다</t>
    </r>
    <r>
      <rPr>
        <sz val="10"/>
        <color rgb="FF000000"/>
        <rFont val="Arial"/>
        <family val="2"/>
        <scheme val="minor"/>
      </rPr>
      <t>.</t>
    </r>
    <phoneticPr fontId="6" type="noConversion"/>
  </si>
  <si>
    <r>
      <t xml:space="preserve"> Don</t>
    </r>
    <r>
      <rPr>
        <sz val="10"/>
        <color rgb="FF000000"/>
        <rFont val="Malgun Gothic"/>
        <family val="2"/>
        <charset val="129"/>
      </rPr>
      <t>은</t>
    </r>
    <r>
      <rPr>
        <sz val="10"/>
        <color rgb="FF000000"/>
        <rFont val="Arial"/>
        <family val="2"/>
        <scheme val="minor"/>
      </rPr>
      <t xml:space="preserve"> 20</t>
    </r>
    <r>
      <rPr>
        <sz val="10"/>
        <color rgb="FF000000"/>
        <rFont val="Malgun Gothic"/>
        <family val="2"/>
        <charset val="129"/>
      </rPr>
      <t>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프로그램에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대해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언급했으며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Malgun Gothic"/>
        <family val="2"/>
        <charset val="129"/>
      </rPr>
      <t>이는</t>
    </r>
    <r>
      <rPr>
        <sz val="10"/>
        <color rgb="FF000000"/>
        <rFont val="Arial"/>
        <family val="2"/>
        <scheme val="minor"/>
      </rPr>
      <t xml:space="preserve"> 8~12</t>
    </r>
    <r>
      <rPr>
        <sz val="10"/>
        <color rgb="FF000000"/>
        <rFont val="Malgun Gothic"/>
        <family val="2"/>
        <charset val="129"/>
      </rPr>
      <t>개</t>
    </r>
    <r>
      <rPr>
        <sz val="10"/>
        <color rgb="FF000000"/>
        <rFont val="Arial"/>
        <family val="2"/>
        <scheme val="minor"/>
      </rPr>
      <t xml:space="preserve"> OEM</t>
    </r>
    <r>
      <rPr>
        <sz val="10"/>
        <color rgb="FF000000"/>
        <rFont val="Malgun Gothic"/>
        <family val="2"/>
        <charset val="129"/>
      </rPr>
      <t>과의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논의에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포함됩니다</t>
    </r>
    <r>
      <rPr>
        <sz val="10"/>
        <color rgb="FF000000"/>
        <rFont val="Arial"/>
        <family val="2"/>
        <scheme val="minor"/>
      </rPr>
      <t xml:space="preserve">. </t>
    </r>
    <r>
      <rPr>
        <sz val="10"/>
        <color rgb="FF000000"/>
        <rFont val="Malgun Gothic"/>
        <family val="2"/>
        <charset val="129"/>
      </rPr>
      <t>일부는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플러그인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하이브리드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차량에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적용될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모듈에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대한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것입니다</t>
    </r>
    <r>
      <rPr>
        <sz val="10"/>
        <color rgb="FF000000"/>
        <rFont val="Arial"/>
        <family val="2"/>
        <scheme val="minor"/>
      </rPr>
      <t xml:space="preserve">. </t>
    </r>
    <r>
      <rPr>
        <sz val="10"/>
        <color rgb="FF000000"/>
        <rFont val="Malgun Gothic"/>
        <family val="2"/>
        <charset val="129"/>
      </rPr>
      <t>하지만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우리는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순수</t>
    </r>
    <r>
      <rPr>
        <sz val="10"/>
        <color rgb="FF000000"/>
        <rFont val="Arial"/>
        <family val="2"/>
        <scheme val="minor"/>
      </rPr>
      <t xml:space="preserve"> EV </t>
    </r>
    <r>
      <rPr>
        <sz val="10"/>
        <color rgb="FF000000"/>
        <rFont val="Malgun Gothic"/>
        <family val="2"/>
        <charset val="129"/>
      </rPr>
      <t>플랫폼에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집중하고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있습니다</t>
    </r>
    <r>
      <rPr>
        <sz val="10"/>
        <color rgb="FF000000"/>
        <rFont val="Arial"/>
        <family val="2"/>
        <scheme val="minor"/>
      </rPr>
      <t xml:space="preserve">. </t>
    </r>
    <phoneticPr fontId="6" type="noConversion"/>
  </si>
  <si>
    <r>
      <rPr>
        <b/>
        <sz val="10"/>
        <color theme="1"/>
        <rFont val="Arial"/>
        <family val="2"/>
        <charset val="129"/>
        <scheme val="minor"/>
      </rPr>
      <t>동사의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에너지향</t>
    </r>
    <r>
      <rPr>
        <b/>
        <sz val="10"/>
        <color theme="1"/>
        <rFont val="Arial"/>
        <family val="2"/>
        <scheme val="minor"/>
      </rPr>
      <t xml:space="preserve"> UPSIDE</t>
    </r>
    <r>
      <rPr>
        <b/>
        <sz val="10"/>
        <color theme="1"/>
        <rFont val="Arial"/>
        <family val="2"/>
        <charset val="129"/>
        <scheme val="minor"/>
      </rPr>
      <t>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크게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세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가지</t>
    </r>
  </si>
  <si>
    <r>
      <rPr>
        <sz val="10"/>
        <color theme="1"/>
        <rFont val="맑은 고딕"/>
        <family val="3"/>
        <charset val="129"/>
      </rPr>
      <t>유지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관리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관련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프로젝트와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설계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단계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모두에서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쓰임</t>
    </r>
    <r>
      <rPr>
        <sz val="10"/>
        <color theme="1"/>
        <rFont val="Arial"/>
        <family val="2"/>
        <scheme val="minor"/>
      </rPr>
      <t xml:space="preserve"> &gt; </t>
    </r>
    <r>
      <rPr>
        <sz val="10"/>
        <color theme="1"/>
        <rFont val="맑은 고딕"/>
        <family val="3"/>
        <charset val="129"/>
      </rPr>
      <t>기존에는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유지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관련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프로젝트에서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많은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수요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창출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맑은 고딕"/>
        <family val="3"/>
        <charset val="129"/>
      </rPr>
      <t>앞으로는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신규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설계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수요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증대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예상</t>
    </r>
    <phoneticPr fontId="6" type="noConversion"/>
  </si>
  <si>
    <r>
      <rPr>
        <b/>
        <sz val="10"/>
        <color rgb="FF000000"/>
        <rFont val="맑은 고딕"/>
        <family val="3"/>
        <charset val="129"/>
      </rPr>
      <t>에너지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부문의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총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이익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기여도를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보면</t>
    </r>
    <r>
      <rPr>
        <b/>
        <sz val="10"/>
        <color rgb="FF000000"/>
        <rFont val="Arial"/>
        <family val="2"/>
        <scheme val="minor"/>
      </rPr>
      <t xml:space="preserve"> 2025</t>
    </r>
    <r>
      <rPr>
        <b/>
        <sz val="10"/>
        <color rgb="FF000000"/>
        <rFont val="맑은 고딕"/>
        <family val="3"/>
        <charset val="129"/>
      </rPr>
      <t>년과</t>
    </r>
    <r>
      <rPr>
        <b/>
        <sz val="10"/>
        <color rgb="FF000000"/>
        <rFont val="Arial"/>
        <family val="2"/>
        <scheme val="minor"/>
      </rPr>
      <t xml:space="preserve"> 2026</t>
    </r>
    <r>
      <rPr>
        <b/>
        <sz val="10"/>
        <color rgb="FF000000"/>
        <rFont val="맑은 고딕"/>
        <family val="3"/>
        <charset val="129"/>
      </rPr>
      <t>년의</t>
    </r>
    <r>
      <rPr>
        <b/>
        <sz val="10"/>
        <color rgb="FF000000"/>
        <rFont val="Arial"/>
        <family val="2"/>
        <scheme val="minor"/>
      </rPr>
      <t xml:space="preserve"> EV </t>
    </r>
    <r>
      <rPr>
        <b/>
        <sz val="10"/>
        <color rgb="FF000000"/>
        <rFont val="맑은 고딕"/>
        <family val="3"/>
        <charset val="129"/>
      </rPr>
      <t>불확실성에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대한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최고의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헤지</t>
    </r>
    <phoneticPr fontId="6" type="noConversion"/>
  </si>
  <si>
    <r>
      <rPr>
        <b/>
        <sz val="10"/>
        <color theme="1"/>
        <rFont val="맑은 고딕"/>
        <family val="3"/>
        <charset val="129"/>
      </rPr>
      <t>섹터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맑은 고딕"/>
        <family val="3"/>
        <charset val="129"/>
      </rPr>
      <t>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맑은 고딕"/>
        <family val="3"/>
        <charset val="129"/>
      </rPr>
      <t>주요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맑은 고딕"/>
        <family val="3"/>
        <charset val="129"/>
      </rPr>
      <t>고객</t>
    </r>
    <phoneticPr fontId="6" type="noConversion"/>
  </si>
  <si>
    <r>
      <rPr>
        <sz val="10"/>
        <color theme="1"/>
        <rFont val="맑은 고딕"/>
        <family val="3"/>
        <charset val="129"/>
      </rPr>
      <t>우리의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기존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가치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사슬을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보면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맑은 고딕"/>
        <family val="3"/>
        <charset val="129"/>
      </rPr>
      <t>우리가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운영하는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수익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수준에서는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많은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원자재가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중국에서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오게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됩니다</t>
    </r>
    <r>
      <rPr>
        <sz val="10"/>
        <color theme="1"/>
        <rFont val="Arial"/>
        <family val="2"/>
        <scheme val="minor"/>
      </rPr>
      <t>. 8~10</t>
    </r>
    <r>
      <rPr>
        <sz val="10"/>
        <color theme="1"/>
        <rFont val="맑은 고딕"/>
        <family val="3"/>
        <charset val="129"/>
      </rPr>
      <t>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동안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배에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실어</t>
    </r>
    <r>
      <rPr>
        <sz val="10"/>
        <color theme="1"/>
        <rFont val="Arial"/>
        <family val="2"/>
        <scheme val="minor"/>
      </rPr>
      <t xml:space="preserve"> 30% </t>
    </r>
    <r>
      <rPr>
        <sz val="10"/>
        <color theme="1"/>
        <rFont val="맑은 고딕"/>
        <family val="3"/>
        <charset val="129"/>
      </rPr>
      <t>관세를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지불하고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맑은 고딕"/>
        <family val="3"/>
        <charset val="129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사업의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경우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그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중</t>
    </r>
    <r>
      <rPr>
        <sz val="10"/>
        <color theme="1"/>
        <rFont val="Arial"/>
        <family val="2"/>
        <scheme val="minor"/>
      </rPr>
      <t xml:space="preserve"> 2/3</t>
    </r>
    <r>
      <rPr>
        <sz val="10"/>
        <color theme="1"/>
        <rFont val="맑은 고딕"/>
        <family val="3"/>
        <charset val="129"/>
      </rPr>
      <t>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다시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미국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외부로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나가게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됩니다</t>
    </r>
    <r>
      <rPr>
        <sz val="10"/>
        <color theme="1"/>
        <rFont val="Arial"/>
        <family val="2"/>
        <scheme val="minor"/>
      </rPr>
      <t xml:space="preserve">. &gt; </t>
    </r>
    <r>
      <rPr>
        <sz val="10"/>
        <color theme="1"/>
        <rFont val="맑은 고딕"/>
        <family val="3"/>
        <charset val="129"/>
      </rPr>
      <t>물류비용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절감으로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마진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개선</t>
    </r>
    <phoneticPr fontId="6" type="noConversion"/>
  </si>
  <si>
    <r>
      <rPr>
        <sz val="10"/>
        <color theme="1"/>
        <rFont val="맑은 고딕"/>
        <family val="3"/>
        <charset val="129"/>
      </rPr>
      <t>외부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제조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시설로의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전환은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강력한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마진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확장을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지원합니다</t>
    </r>
    <r>
      <rPr>
        <sz val="10"/>
        <color theme="1"/>
        <rFont val="Arial"/>
        <family val="2"/>
        <scheme val="minor"/>
      </rPr>
      <t xml:space="preserve">. </t>
    </r>
    <r>
      <rPr>
        <sz val="10"/>
        <color theme="1"/>
        <rFont val="맑은 고딕"/>
        <family val="3"/>
        <charset val="129"/>
      </rPr>
      <t>우리는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최소</t>
    </r>
    <r>
      <rPr>
        <sz val="10"/>
        <color theme="1"/>
        <rFont val="Arial"/>
        <family val="2"/>
        <scheme val="minor"/>
      </rPr>
      <t xml:space="preserve"> 1</t>
    </r>
    <r>
      <rPr>
        <sz val="10"/>
        <color theme="1"/>
        <rFont val="맑은 고딕"/>
        <family val="3"/>
        <charset val="129"/>
      </rPr>
      <t>억</t>
    </r>
    <r>
      <rPr>
        <sz val="10"/>
        <color theme="1"/>
        <rFont val="Arial"/>
        <family val="2"/>
        <scheme val="minor"/>
      </rPr>
      <t xml:space="preserve"> 5</t>
    </r>
    <r>
      <rPr>
        <sz val="10"/>
        <color theme="1"/>
        <rFont val="맑은 고딕"/>
        <family val="3"/>
        <charset val="129"/>
      </rPr>
      <t>천만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달러의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산업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매출을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달성할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있으며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맑은 고딕"/>
        <family val="3"/>
        <charset val="129"/>
      </rPr>
      <t>총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마진이</t>
    </r>
    <r>
      <rPr>
        <sz val="10"/>
        <color theme="1"/>
        <rFont val="Arial"/>
        <family val="2"/>
        <scheme val="minor"/>
      </rPr>
      <t xml:space="preserve"> 35%</t>
    </r>
    <r>
      <rPr>
        <sz val="10"/>
        <color theme="1"/>
        <rFont val="맑은 고딕"/>
        <family val="3"/>
        <charset val="129"/>
      </rPr>
      <t>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초과할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것으로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믿고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있습니다</t>
    </r>
    <r>
      <rPr>
        <sz val="10"/>
        <color theme="1"/>
        <rFont val="Arial"/>
        <family val="2"/>
        <scheme val="minor"/>
      </rPr>
      <t>.</t>
    </r>
    <phoneticPr fontId="6" type="noConversion"/>
  </si>
  <si>
    <r>
      <rPr>
        <sz val="10"/>
        <color theme="1"/>
        <rFont val="맑은 고딕"/>
        <family val="3"/>
        <charset val="129"/>
      </rPr>
      <t>우리는</t>
    </r>
    <r>
      <rPr>
        <sz val="10"/>
        <color theme="1"/>
        <rFont val="Arial"/>
        <family val="2"/>
        <scheme val="minor"/>
      </rPr>
      <t xml:space="preserve"> 2024</t>
    </r>
    <r>
      <rPr>
        <sz val="10"/>
        <color theme="1"/>
        <rFont val="맑은 고딕"/>
        <family val="3"/>
        <charset val="129"/>
      </rPr>
      <t>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하반기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동안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산업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비즈니스에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대한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거의</t>
    </r>
    <r>
      <rPr>
        <sz val="10"/>
        <color theme="1"/>
        <rFont val="Arial"/>
        <family val="2"/>
        <scheme val="minor"/>
      </rPr>
      <t xml:space="preserve"> 100%</t>
    </r>
    <r>
      <rPr>
        <sz val="10"/>
        <color theme="1"/>
        <rFont val="맑은 고딕"/>
        <family val="3"/>
        <charset val="129"/>
      </rPr>
      <t>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제품을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외부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제조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시설이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공급할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것이라고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믿습니다</t>
    </r>
    <r>
      <rPr>
        <sz val="10"/>
        <color theme="1"/>
        <rFont val="Arial"/>
        <family val="2"/>
        <scheme val="minor"/>
      </rPr>
      <t xml:space="preserve">. </t>
    </r>
    <r>
      <rPr>
        <sz val="10"/>
        <color theme="1"/>
        <rFont val="맑은 고딕"/>
        <family val="3"/>
        <charset val="129"/>
      </rPr>
      <t>모든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지역과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세그먼트에서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에너지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산업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활동이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강세를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보였으며</t>
    </r>
    <r>
      <rPr>
        <sz val="10"/>
        <color theme="1"/>
        <rFont val="Arial"/>
        <family val="2"/>
        <scheme val="minor"/>
      </rPr>
      <t xml:space="preserve">, LNG </t>
    </r>
    <r>
      <rPr>
        <sz val="10"/>
        <color theme="1"/>
        <rFont val="맑은 고딕"/>
        <family val="3"/>
        <charset val="129"/>
      </rPr>
      <t>산업을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위한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극저온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제품의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상당한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성장이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맑은 고딕"/>
        <family val="3"/>
        <charset val="129"/>
      </rPr>
      <t>포함되었습니다</t>
    </r>
    <r>
      <rPr>
        <sz val="10"/>
        <color theme="1"/>
        <rFont val="Arial"/>
        <family val="2"/>
        <scheme val="minor"/>
      </rPr>
      <t xml:space="preserve">. </t>
    </r>
    <phoneticPr fontId="6" type="noConversion"/>
  </si>
  <si>
    <r>
      <t xml:space="preserve">3) </t>
    </r>
    <r>
      <rPr>
        <b/>
        <sz val="10"/>
        <color rgb="FF000000"/>
        <rFont val="맑은 고딕"/>
        <family val="3"/>
        <charset val="129"/>
      </rPr>
      <t>건축향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맑은 고딕"/>
        <family val="3"/>
        <charset val="129"/>
      </rPr>
      <t>전망</t>
    </r>
    <phoneticPr fontId="6" type="noConversion"/>
  </si>
  <si>
    <r>
      <rPr>
        <sz val="10"/>
        <color theme="1"/>
        <rFont val="Arial"/>
        <family val="2"/>
        <charset val="129"/>
        <scheme val="minor"/>
      </rPr>
      <t>탄소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음극재에서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실리콘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음극재로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바뀔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때</t>
    </r>
    <r>
      <rPr>
        <sz val="10"/>
        <color theme="1"/>
        <rFont val="Arial"/>
        <family val="2"/>
        <scheme val="minor"/>
      </rPr>
      <t>, carbon-silica hybrid aerogeld</t>
    </r>
    <r>
      <rPr>
        <sz val="10"/>
        <color theme="1"/>
        <rFont val="Arial"/>
        <family val="2"/>
        <charset val="129"/>
        <scheme val="minor"/>
      </rPr>
      <t>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보완재로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사용하면</t>
    </r>
    <r>
      <rPr>
        <sz val="10"/>
        <color theme="1"/>
        <rFont val="Arial"/>
        <family val="2"/>
        <scheme val="minor"/>
      </rPr>
      <t xml:space="preserve">,  </t>
    </r>
    <r>
      <rPr>
        <sz val="10"/>
        <color theme="1"/>
        <rFont val="Arial"/>
        <family val="2"/>
        <charset val="129"/>
        <scheme val="minor"/>
      </rPr>
      <t>실리콘의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높은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용량을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유지하면서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부피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팽창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문제하여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배터리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전체의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손상을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Arial"/>
        <family val="2"/>
        <charset val="129"/>
        <scheme val="minor"/>
      </rPr>
      <t>줄임</t>
    </r>
  </si>
  <si>
    <r>
      <rPr>
        <b/>
        <sz val="10"/>
        <color theme="1"/>
        <rFont val="Malgun Gothic"/>
        <family val="2"/>
        <charset val="129"/>
      </rPr>
      <t>1) 리스크</t>
    </r>
    <r>
      <rPr>
        <b/>
        <sz val="10"/>
        <color theme="1"/>
        <rFont val="Arial"/>
        <family val="2"/>
      </rPr>
      <t xml:space="preserve">: </t>
    </r>
    <r>
      <rPr>
        <b/>
        <sz val="10"/>
        <color theme="1"/>
        <rFont val="Malgun Gothic"/>
        <family val="2"/>
        <charset val="129"/>
      </rPr>
      <t>동사</t>
    </r>
    <r>
      <rPr>
        <b/>
        <sz val="10"/>
        <color theme="1"/>
        <rFont val="Arial"/>
        <family val="2"/>
      </rPr>
      <t xml:space="preserve"> </t>
    </r>
    <r>
      <rPr>
        <b/>
        <sz val="10"/>
        <color theme="1"/>
        <rFont val="Malgun Gothic"/>
        <family val="2"/>
        <charset val="129"/>
      </rPr>
      <t>고객사가</t>
    </r>
    <r>
      <rPr>
        <b/>
        <sz val="10"/>
        <color theme="1"/>
        <rFont val="Arial"/>
        <family val="2"/>
      </rPr>
      <t xml:space="preserve"> </t>
    </r>
    <r>
      <rPr>
        <b/>
        <sz val="10"/>
        <color theme="1"/>
        <rFont val="Malgun Gothic"/>
        <family val="2"/>
        <charset val="129"/>
      </rPr>
      <t>원통형 배터리로 전환할 가능성</t>
    </r>
    <phoneticPr fontId="6" type="noConversion"/>
  </si>
  <si>
    <r>
      <t xml:space="preserve">&gt; </t>
    </r>
    <r>
      <rPr>
        <sz val="10"/>
        <color theme="1"/>
        <rFont val="Malgun Gothic"/>
        <family val="2"/>
        <charset val="129"/>
      </rPr>
      <t>따라서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원통형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쓰는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테슬라는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자체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단열재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개발해서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쓰고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있고</t>
    </r>
    <r>
      <rPr>
        <sz val="10"/>
        <color theme="1"/>
        <rFont val="Arial"/>
        <family val="2"/>
        <scheme val="minor"/>
      </rPr>
      <t xml:space="preserve">, </t>
    </r>
    <r>
      <rPr>
        <sz val="10"/>
        <color theme="1"/>
        <rFont val="Malgun Gothic"/>
        <family val="2"/>
        <charset val="129"/>
      </rPr>
      <t>굳이</t>
    </r>
    <r>
      <rPr>
        <sz val="10"/>
        <color theme="1"/>
        <rFont val="Arial"/>
        <family val="2"/>
      </rPr>
      <t xml:space="preserve"> </t>
    </r>
    <r>
      <rPr>
        <sz val="10"/>
        <color theme="1"/>
        <rFont val="Malgun Gothic"/>
        <family val="2"/>
        <charset val="129"/>
      </rPr>
      <t>하이퀄리티인 동사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것을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필요로하지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않음</t>
    </r>
    <phoneticPr fontId="6" type="noConversion"/>
  </si>
  <si>
    <r>
      <rPr>
        <b/>
        <sz val="10"/>
        <color theme="1"/>
        <rFont val="Arial"/>
        <family val="2"/>
        <charset val="129"/>
        <scheme val="minor"/>
      </rPr>
      <t>동사와</t>
    </r>
    <r>
      <rPr>
        <b/>
        <sz val="10"/>
        <color theme="1"/>
        <rFont val="Arial"/>
        <family val="2"/>
        <scheme val="minor"/>
      </rPr>
      <t xml:space="preserve"> GM</t>
    </r>
    <r>
      <rPr>
        <b/>
        <sz val="10"/>
        <color theme="1"/>
        <rFont val="Arial"/>
        <family val="2"/>
        <charset val="129"/>
        <scheme val="minor"/>
      </rPr>
      <t>의</t>
    </r>
    <r>
      <rPr>
        <b/>
        <sz val="10"/>
        <color theme="1"/>
        <rFont val="Arial"/>
        <family val="2"/>
        <scheme val="minor"/>
      </rPr>
      <t xml:space="preserve"> 10</t>
    </r>
    <r>
      <rPr>
        <b/>
        <sz val="10"/>
        <color theme="1"/>
        <rFont val="Arial"/>
        <family val="2"/>
        <charset val="129"/>
        <scheme val="minor"/>
      </rPr>
      <t>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계약</t>
    </r>
  </si>
  <si>
    <r>
      <t>GM</t>
    </r>
    <r>
      <rPr>
        <b/>
        <sz val="10"/>
        <color theme="1"/>
        <rFont val="Arial"/>
        <family val="2"/>
        <charset val="129"/>
        <scheme val="minor"/>
      </rPr>
      <t>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이미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파우치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배터리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공장</t>
    </r>
    <r>
      <rPr>
        <b/>
        <sz val="10"/>
        <color theme="1"/>
        <rFont val="Arial"/>
        <family val="2"/>
        <scheme val="minor"/>
      </rPr>
      <t xml:space="preserve"> 3</t>
    </r>
    <r>
      <rPr>
        <b/>
        <sz val="10"/>
        <color theme="1"/>
        <rFont val="Arial"/>
        <family val="2"/>
        <charset val="129"/>
        <scheme val="minor"/>
      </rPr>
      <t>곳을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건설</t>
    </r>
    <r>
      <rPr>
        <b/>
        <sz val="10"/>
        <color theme="1"/>
        <rFont val="Arial"/>
        <family val="2"/>
        <scheme val="minor"/>
      </rPr>
      <t>, ASPN</t>
    </r>
    <r>
      <rPr>
        <b/>
        <sz val="10"/>
        <color theme="1"/>
        <rFont val="Arial"/>
        <family val="2"/>
        <charset val="129"/>
        <scheme val="minor"/>
      </rPr>
      <t>과</t>
    </r>
    <r>
      <rPr>
        <b/>
        <sz val="10"/>
        <color theme="1"/>
        <rFont val="Arial"/>
        <family val="2"/>
        <scheme val="minor"/>
      </rPr>
      <t xml:space="preserve"> 2034</t>
    </r>
    <r>
      <rPr>
        <b/>
        <sz val="10"/>
        <color theme="1"/>
        <rFont val="Arial"/>
        <family val="2"/>
        <charset val="129"/>
        <scheme val="minor"/>
      </rPr>
      <t>년까지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고정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공급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계약</t>
    </r>
    <r>
      <rPr>
        <b/>
        <sz val="10"/>
        <color theme="1"/>
        <rFont val="Arial"/>
        <family val="2"/>
        <scheme val="minor"/>
      </rPr>
      <t xml:space="preserve"> &gt; </t>
    </r>
    <r>
      <rPr>
        <b/>
        <sz val="10"/>
        <color theme="1"/>
        <rFont val="Arial"/>
        <family val="2"/>
        <charset val="129"/>
        <scheme val="minor"/>
      </rPr>
      <t>당장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모든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걸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원통형으로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바꾸진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않을</t>
    </r>
    <r>
      <rPr>
        <b/>
        <sz val="10"/>
        <color theme="1"/>
        <rFont val="Arial"/>
        <family val="2"/>
        <scheme val="minor"/>
      </rPr>
      <t xml:space="preserve"> </t>
    </r>
    <r>
      <rPr>
        <b/>
        <sz val="10"/>
        <color theme="1"/>
        <rFont val="Arial"/>
        <family val="2"/>
        <charset val="129"/>
        <scheme val="minor"/>
      </rPr>
      <t>것</t>
    </r>
  </si>
  <si>
    <r>
      <t xml:space="preserve">2) </t>
    </r>
    <r>
      <rPr>
        <b/>
        <sz val="10"/>
        <color theme="1"/>
        <rFont val="Malgun Gothic"/>
        <family val="2"/>
        <charset val="129"/>
      </rPr>
      <t>리스크</t>
    </r>
    <r>
      <rPr>
        <b/>
        <sz val="10"/>
        <color theme="1"/>
        <rFont val="Arial"/>
        <family val="2"/>
      </rPr>
      <t xml:space="preserve">: </t>
    </r>
    <r>
      <rPr>
        <b/>
        <sz val="10"/>
        <color theme="1"/>
        <rFont val="Malgun Gothic"/>
        <family val="2"/>
        <charset val="129"/>
      </rPr>
      <t>동사</t>
    </r>
    <r>
      <rPr>
        <b/>
        <sz val="10"/>
        <color theme="1"/>
        <rFont val="Arial"/>
        <family val="2"/>
      </rPr>
      <t xml:space="preserve"> </t>
    </r>
    <r>
      <rPr>
        <b/>
        <sz val="10"/>
        <color theme="1"/>
        <rFont val="Malgun Gothic"/>
        <family val="2"/>
        <charset val="129"/>
      </rPr>
      <t>고객사가</t>
    </r>
    <r>
      <rPr>
        <b/>
        <sz val="10"/>
        <color theme="1"/>
        <rFont val="Arial"/>
        <family val="2"/>
      </rPr>
      <t xml:space="preserve"> LFP </t>
    </r>
    <r>
      <rPr>
        <b/>
        <sz val="10"/>
        <color theme="1"/>
        <rFont val="Malgun Gothic"/>
        <family val="2"/>
        <charset val="129"/>
      </rPr>
      <t>배터리로</t>
    </r>
    <r>
      <rPr>
        <b/>
        <sz val="10"/>
        <color theme="1"/>
        <rFont val="Arial"/>
        <family val="2"/>
      </rPr>
      <t xml:space="preserve"> </t>
    </r>
    <r>
      <rPr>
        <b/>
        <sz val="10"/>
        <color theme="1"/>
        <rFont val="Malgun Gothic"/>
        <family val="2"/>
        <charset val="129"/>
      </rPr>
      <t>전환할</t>
    </r>
    <r>
      <rPr>
        <b/>
        <sz val="10"/>
        <color theme="1"/>
        <rFont val="Arial"/>
        <family val="2"/>
      </rPr>
      <t xml:space="preserve"> </t>
    </r>
    <r>
      <rPr>
        <b/>
        <sz val="10"/>
        <color theme="1"/>
        <rFont val="Malgun Gothic"/>
        <family val="2"/>
        <charset val="129"/>
      </rPr>
      <t>가능성</t>
    </r>
    <phoneticPr fontId="6" type="noConversion"/>
  </si>
  <si>
    <r>
      <t xml:space="preserve">&gt; </t>
    </r>
    <r>
      <rPr>
        <b/>
        <sz val="10"/>
        <color rgb="FF000000"/>
        <rFont val="Malgun Gothic"/>
        <family val="2"/>
        <charset val="129"/>
      </rPr>
      <t>하지만</t>
    </r>
    <r>
      <rPr>
        <b/>
        <sz val="10"/>
        <color rgb="FF000000"/>
        <rFont val="Arial"/>
        <family val="2"/>
      </rPr>
      <t xml:space="preserve">, GM LFP </t>
    </r>
    <r>
      <rPr>
        <b/>
        <sz val="10"/>
        <color rgb="FF000000"/>
        <rFont val="Malgun Gothic"/>
        <family val="2"/>
        <charset val="129"/>
      </rPr>
      <t>적용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모델은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동사와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관련있는</t>
    </r>
    <r>
      <rPr>
        <b/>
        <sz val="10"/>
        <color rgb="FF000000"/>
        <rFont val="Arial"/>
        <family val="2"/>
      </rPr>
      <t xml:space="preserve"> ultium</t>
    </r>
    <r>
      <rPr>
        <b/>
        <sz val="10"/>
        <color rgb="FF000000"/>
        <rFont val="Malgun Gothic"/>
        <family val="2"/>
        <charset val="129"/>
      </rPr>
      <t>이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아니라</t>
    </r>
    <r>
      <rPr>
        <b/>
        <sz val="10"/>
        <color rgb="FF000000"/>
        <rFont val="Arial"/>
        <family val="2"/>
      </rPr>
      <t xml:space="preserve"> bolt</t>
    </r>
    <r>
      <rPr>
        <b/>
        <sz val="10"/>
        <color rgb="FF000000"/>
        <rFont val="Malgun Gothic"/>
        <family val="2"/>
        <charset val="129"/>
      </rPr>
      <t>이기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때문에</t>
    </r>
    <r>
      <rPr>
        <b/>
        <sz val="10"/>
        <color rgb="FF000000"/>
        <rFont val="Arial"/>
        <family val="2"/>
      </rPr>
      <t xml:space="preserve"> </t>
    </r>
    <r>
      <rPr>
        <b/>
        <sz val="10"/>
        <color rgb="FF000000"/>
        <rFont val="Malgun Gothic"/>
        <family val="2"/>
        <charset val="129"/>
      </rPr>
      <t>괜찮다</t>
    </r>
    <phoneticPr fontId="6" type="noConversion"/>
  </si>
  <si>
    <t>비용</t>
    <phoneticPr fontId="6" type="noConversion"/>
  </si>
  <si>
    <r>
      <rPr>
        <sz val="10"/>
        <color rgb="FF000000"/>
        <rFont val="Malgun Gothic"/>
        <family val="2"/>
        <charset val="129"/>
      </rPr>
      <t>원재료 : 실리카</t>
    </r>
    <r>
      <rPr>
        <sz val="10"/>
        <color rgb="FF000000"/>
        <rFont val="Arial"/>
        <family val="2"/>
        <scheme val="minor"/>
      </rPr>
      <t xml:space="preserve">(SiO2), </t>
    </r>
    <r>
      <rPr>
        <sz val="10"/>
        <color rgb="FF000000"/>
        <rFont val="Malgun Gothic"/>
        <family val="2"/>
        <charset val="129"/>
      </rPr>
      <t>에탄올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Malgun Gothic"/>
        <family val="2"/>
        <charset val="129"/>
      </rPr>
      <t>백금</t>
    </r>
    <r>
      <rPr>
        <sz val="10"/>
        <color rgb="FF000000"/>
        <rFont val="Arial"/>
        <family val="2"/>
        <scheme val="minor"/>
      </rPr>
      <t>(</t>
    </r>
    <r>
      <rPr>
        <sz val="10"/>
        <color rgb="FF000000"/>
        <rFont val="Malgun Gothic"/>
        <family val="2"/>
        <charset val="129"/>
      </rPr>
      <t>촉매</t>
    </r>
    <r>
      <rPr>
        <sz val="10"/>
        <color rgb="FF000000"/>
        <rFont val="Arial"/>
        <family val="2"/>
        <scheme val="minor"/>
      </rPr>
      <t xml:space="preserve">), </t>
    </r>
    <r>
      <rPr>
        <sz val="10"/>
        <color rgb="FF000000"/>
        <rFont val="Malgun Gothic"/>
        <family val="2"/>
        <charset val="129"/>
      </rPr>
      <t>첨가제</t>
    </r>
    <r>
      <rPr>
        <sz val="10"/>
        <color rgb="FF000000"/>
        <rFont val="Arial"/>
        <family val="2"/>
        <scheme val="minor"/>
      </rPr>
      <t>(</t>
    </r>
    <r>
      <rPr>
        <sz val="10"/>
        <color rgb="FF000000"/>
        <rFont val="Malgun Gothic"/>
        <family val="2"/>
        <charset val="129"/>
      </rPr>
      <t>비공개</t>
    </r>
    <r>
      <rPr>
        <sz val="10"/>
        <color rgb="FF000000"/>
        <rFont val="Arial"/>
        <family val="2"/>
        <scheme val="minor"/>
      </rPr>
      <t xml:space="preserve">) &gt; </t>
    </r>
    <r>
      <rPr>
        <sz val="10"/>
        <color rgb="FF000000"/>
        <rFont val="Malgun Gothic"/>
        <family val="2"/>
        <charset val="129"/>
      </rPr>
      <t>높은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원재료비</t>
    </r>
    <phoneticPr fontId="6" type="noConversion"/>
  </si>
  <si>
    <r>
      <t>"</t>
    </r>
    <r>
      <rPr>
        <sz val="10"/>
        <color rgb="FF000000"/>
        <rFont val="Malgun Gothic"/>
        <family val="2"/>
        <charset val="129"/>
      </rPr>
      <t>현재까지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고객과의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계약에서</t>
    </r>
    <r>
      <rPr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원자재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비용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전가는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없습니다</t>
    </r>
    <r>
      <rPr>
        <b/>
        <sz val="10"/>
        <color rgb="FF000000"/>
        <rFont val="Arial"/>
        <family val="2"/>
        <scheme val="minor"/>
      </rPr>
      <t>.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이는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단순함을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유지하기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위해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고안된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것입니다</t>
    </r>
    <r>
      <rPr>
        <sz val="10"/>
        <color rgb="FF000000"/>
        <rFont val="Arial"/>
        <family val="2"/>
        <scheme val="minor"/>
      </rPr>
      <t>."</t>
    </r>
    <phoneticPr fontId="6" type="noConversion"/>
  </si>
  <si>
    <r>
      <t>"</t>
    </r>
    <r>
      <rPr>
        <sz val="10"/>
        <color rgb="FF000000"/>
        <rFont val="Malgun Gothic"/>
        <family val="2"/>
        <charset val="129"/>
      </rPr>
      <t>기본적으로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부품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번호와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가격이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설정되어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있으며</t>
    </r>
    <r>
      <rPr>
        <sz val="10"/>
        <color rgb="FF000000"/>
        <rFont val="Arial"/>
        <family val="2"/>
        <scheme val="minor"/>
      </rPr>
      <t xml:space="preserve">, </t>
    </r>
    <r>
      <rPr>
        <sz val="10"/>
        <color rgb="FF000000"/>
        <rFont val="Malgun Gothic"/>
        <family val="2"/>
        <charset val="129"/>
      </rPr>
      <t>그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부품의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디자인에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큰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변화가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없는</t>
    </r>
    <r>
      <rPr>
        <sz val="10"/>
        <color rgb="FF000000"/>
        <rFont val="Arial"/>
        <family val="2"/>
        <scheme val="minor"/>
      </rPr>
      <t xml:space="preserve"> </t>
    </r>
    <r>
      <rPr>
        <sz val="10"/>
        <color rgb="FF000000"/>
        <rFont val="Malgun Gothic"/>
        <family val="2"/>
        <charset val="129"/>
      </rPr>
      <t>한</t>
    </r>
    <r>
      <rPr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가격은</t>
    </r>
    <r>
      <rPr>
        <b/>
        <sz val="10"/>
        <color rgb="FF000000"/>
        <rFont val="Arial"/>
        <family val="2"/>
        <scheme val="minor"/>
      </rPr>
      <t xml:space="preserve"> </t>
    </r>
    <r>
      <rPr>
        <b/>
        <sz val="10"/>
        <color rgb="FF000000"/>
        <rFont val="Malgun Gothic"/>
        <family val="2"/>
        <charset val="129"/>
      </rPr>
      <t>고정</t>
    </r>
    <r>
      <rPr>
        <sz val="10"/>
        <color rgb="FF000000"/>
        <rFont val="Malgun Gothic"/>
        <family val="2"/>
        <charset val="129"/>
      </rPr>
      <t>됩니다</t>
    </r>
    <r>
      <rPr>
        <sz val="10"/>
        <color rgb="FF000000"/>
        <rFont val="Arial"/>
        <family val="2"/>
        <scheme val="minor"/>
      </rPr>
      <t>."</t>
    </r>
    <phoneticPr fontId="6" type="noConversion"/>
  </si>
  <si>
    <r>
      <t>ASPN</t>
    </r>
    <r>
      <rPr>
        <sz val="10"/>
        <color theme="1"/>
        <rFont val="Malgun Gothic"/>
        <family val="2"/>
        <charset val="129"/>
      </rPr>
      <t>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변동성이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주식</t>
    </r>
    <r>
      <rPr>
        <sz val="10"/>
        <color theme="1"/>
        <rFont val="Arial"/>
        <family val="2"/>
        <scheme val="minor"/>
      </rPr>
      <t>........</t>
    </r>
    <phoneticPr fontId="6" type="noConversion"/>
  </si>
  <si>
    <r>
      <t xml:space="preserve">&gt; </t>
    </r>
    <r>
      <rPr>
        <sz val="10"/>
        <color theme="1"/>
        <rFont val="Malgun Gothic"/>
        <family val="2"/>
        <charset val="129"/>
      </rPr>
      <t>변동성</t>
    </r>
    <r>
      <rPr>
        <sz val="10"/>
        <color theme="1"/>
        <rFont val="Arial"/>
        <family val="2"/>
        <scheme val="minor"/>
      </rPr>
      <t>...</t>
    </r>
    <r>
      <rPr>
        <sz val="10"/>
        <color theme="1"/>
        <rFont val="Malgun Gothic"/>
        <family val="2"/>
        <charset val="129"/>
      </rPr>
      <t>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주식이기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때문에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우선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지금은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포폴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비중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낮게</t>
    </r>
    <r>
      <rPr>
        <sz val="10"/>
        <color theme="1"/>
        <rFont val="Arial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가져가면서</t>
    </r>
    <r>
      <rPr>
        <sz val="10"/>
        <color theme="1"/>
        <rFont val="Arial"/>
        <family val="2"/>
        <scheme val="minor"/>
      </rPr>
      <t xml:space="preserve"> 24</t>
    </r>
    <r>
      <rPr>
        <sz val="10"/>
        <color theme="1"/>
        <rFont val="Malgun Gothic"/>
        <family val="2"/>
        <charset val="129"/>
      </rPr>
      <t>년에</t>
    </r>
    <r>
      <rPr>
        <sz val="10"/>
        <color theme="1"/>
        <rFont val="Arial"/>
        <family val="2"/>
      </rPr>
      <t xml:space="preserve"> GM </t>
    </r>
    <r>
      <rPr>
        <sz val="10"/>
        <color theme="1"/>
        <rFont val="Malgun Gothic"/>
        <family val="2"/>
        <charset val="129"/>
      </rPr>
      <t>생산</t>
    </r>
    <r>
      <rPr>
        <sz val="10"/>
        <color theme="1"/>
        <rFont val="Arial"/>
        <family val="2"/>
      </rPr>
      <t xml:space="preserve"> slow down</t>
    </r>
    <r>
      <rPr>
        <sz val="10"/>
        <color theme="1"/>
        <rFont val="Malgun Gothic"/>
        <family val="2"/>
        <charset val="129"/>
      </rPr>
      <t>하면 신규 고객사 확보 보고 들어가자</t>
    </r>
    <phoneticPr fontId="6" type="noConversion"/>
  </si>
  <si>
    <t>target PER</t>
    <phoneticPr fontId="27" type="noConversion"/>
  </si>
  <si>
    <t>목표시총</t>
    <phoneticPr fontId="27" type="noConversion"/>
  </si>
  <si>
    <t>현재시총</t>
    <phoneticPr fontId="27" type="noConversion"/>
  </si>
  <si>
    <t>upside</t>
    <phoneticPr fontId="27" type="noConversion"/>
  </si>
  <si>
    <r>
      <t>[Valuation Tab</t>
    </r>
    <r>
      <rPr>
        <sz val="10"/>
        <color rgb="FF000000"/>
        <rFont val="Malgun Gothic"/>
        <family val="2"/>
        <charset val="129"/>
      </rPr>
      <t>으로</t>
    </r>
    <r>
      <rPr>
        <sz val="10"/>
        <color rgb="FF000000"/>
        <rFont val="Arial"/>
        <family val="2"/>
      </rPr>
      <t xml:space="preserve"> </t>
    </r>
    <r>
      <rPr>
        <sz val="10"/>
        <color rgb="FF000000"/>
        <rFont val="Malgun Gothic"/>
        <family val="2"/>
        <charset val="129"/>
      </rPr>
      <t>이동</t>
    </r>
    <r>
      <rPr>
        <sz val="10"/>
        <color rgb="FF000000"/>
        <rFont val="Arial"/>
        <family val="2"/>
      </rPr>
      <t>]</t>
    </r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</si>
</sst>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4">
    <numFmt numFmtId="41" formatCode="_-* #,##0_-;\-* #,##0_-;_-* &quot;-&quot;_-;_-@_-"/>
    <numFmt numFmtId="26" formatCode="\$#,##0.00_);[Red]\(\$#,##0.00\)"/>
    <numFmt numFmtId="176" formatCode="0.0%"/>
    <numFmt numFmtId="177" formatCode="_(* #,##0.0_);_(* \(#,##0.0\)_)\ ;_(* 0_)"/>
    <numFmt numFmtId="178" formatCode="_(#,##0.0%_);_(\(#,##0.0%\)_);_(#,##0.0%_)"/>
    <numFmt numFmtId="179" formatCode="_(#,##0.00%_);_(\(#,##0.00%\)_);_(#,##0.00%_)"/>
    <numFmt numFmtId="180" formatCode="0.0"/>
    <numFmt numFmtId="181" formatCode="0.0_);[Red]\(0.0\)"/>
    <numFmt numFmtId="182" formatCode="0.00_);[Red]\(0.00\)"/>
    <numFmt numFmtId="183" formatCode="_-* #,##0.0_-;\-* #,##0.0_-;_-* &quot;-&quot;_-;_-@_-"/>
    <numFmt numFmtId="184" formatCode="_(* #,##0.0#_);_(* \(#,##0.0#\)_)\ ;_(* 0_)"/>
    <numFmt numFmtId="185" formatCode="0.000%"/>
    <numFmt numFmtId="186" formatCode="0.0_ "/>
    <numFmt numFmtId="187" formatCode="_(\$#,##0.0#_);_(\(\$#,##0.0#\)_);_(\$&quot; - &quot;_)"/>
  </numFmts>
  <fonts count="88">
    <font>
      <sz val="10"/>
      <color rgb="FF000000"/>
      <name val="Arial"/>
      <scheme val="minor"/>
    </font>
    <font>
      <sz val="10"/>
      <color theme="1"/>
      <name val="Arial"/>
      <family val="2"/>
      <scheme val="minor"/>
    </font>
    <font>
      <sz val="11"/>
      <color rgb="FF000000"/>
      <name val="&quot;맑은 고딕&quot;"/>
      <charset val="129"/>
    </font>
    <font>
      <sz val="10"/>
      <color rgb="FF000000"/>
      <name val="&quot;맑은 고딕&quot;"/>
      <charset val="129"/>
    </font>
    <font>
      <b/>
      <sz val="10"/>
      <color theme="1"/>
      <name val="Arial"/>
      <family val="2"/>
      <scheme val="minor"/>
    </font>
    <font>
      <sz val="10"/>
      <color rgb="FF000000"/>
      <name val="Arial"/>
      <family val="2"/>
      <scheme val="minor"/>
    </font>
    <font>
      <sz val="8"/>
      <name val="Arial"/>
      <family val="3"/>
      <charset val="129"/>
      <scheme val="minor"/>
    </font>
    <font>
      <b/>
      <sz val="10"/>
      <color theme="1"/>
      <name val="Arial"/>
      <family val="2"/>
      <charset val="129"/>
      <scheme val="minor"/>
    </font>
    <font>
      <b/>
      <sz val="10"/>
      <color rgb="FF000000"/>
      <name val="Arial"/>
      <family val="2"/>
      <scheme val="minor"/>
    </font>
    <font>
      <sz val="10"/>
      <color rgb="FF000000"/>
      <name val="Arial"/>
      <family val="2"/>
      <charset val="129"/>
      <scheme val="minor"/>
    </font>
    <font>
      <b/>
      <sz val="10"/>
      <color rgb="FF000000"/>
      <name val="Arial"/>
      <family val="2"/>
      <charset val="129"/>
      <scheme val="minor"/>
    </font>
    <font>
      <sz val="10"/>
      <color theme="1"/>
      <name val="Arial"/>
      <family val="2"/>
      <charset val="129"/>
      <scheme val="minor"/>
    </font>
    <font>
      <u/>
      <sz val="10"/>
      <color rgb="FF000000"/>
      <name val="Arial"/>
      <family val="2"/>
      <scheme val="minor"/>
    </font>
    <font>
      <sz val="10"/>
      <color rgb="FF303030"/>
      <name val="Arial"/>
      <family val="2"/>
      <scheme val="minor"/>
    </font>
    <font>
      <sz val="10"/>
      <color rgb="FF303030"/>
      <name val="Arial"/>
      <family val="2"/>
      <charset val="129"/>
      <scheme val="minor"/>
    </font>
    <font>
      <u/>
      <sz val="10"/>
      <color rgb="FF0000FF"/>
      <name val="Arial"/>
      <family val="2"/>
      <scheme val="minor"/>
    </font>
    <font>
      <sz val="10"/>
      <color rgb="FFFF00FF"/>
      <name val="Arial"/>
      <family val="2"/>
      <scheme val="minor"/>
    </font>
    <font>
      <u/>
      <sz val="10"/>
      <color rgb="FF0563C1"/>
      <name val="Arial"/>
      <family val="2"/>
      <scheme val="minor"/>
    </font>
    <font>
      <b/>
      <sz val="10"/>
      <color rgb="FF000000"/>
      <name val="Arial"/>
      <family val="3"/>
      <charset val="129"/>
      <scheme val="minor"/>
    </font>
    <font>
      <sz val="10"/>
      <color rgb="FF000000"/>
      <name val="Arial"/>
      <family val="3"/>
      <charset val="129"/>
      <scheme val="minor"/>
    </font>
    <font>
      <sz val="10"/>
      <color theme="1"/>
      <name val="Arial"/>
      <family val="3"/>
      <charset val="129"/>
      <scheme val="minor"/>
    </font>
    <font>
      <b/>
      <sz val="10"/>
      <color theme="1"/>
      <name val="Arial"/>
      <family val="3"/>
      <charset val="129"/>
      <scheme val="minor"/>
    </font>
    <font>
      <u/>
      <sz val="10"/>
      <color theme="10"/>
      <name val="Arial"/>
      <family val="2"/>
      <scheme val="minor"/>
    </font>
    <font>
      <sz val="10"/>
      <color rgb="FF000000"/>
      <name val="Arial"/>
      <family val="1"/>
      <scheme val="minor"/>
    </font>
    <font>
      <sz val="10"/>
      <color rgb="FF000000"/>
      <name val="Arial"/>
      <family val="2"/>
      <scheme val="minor"/>
    </font>
    <font>
      <sz val="10"/>
      <color theme="1"/>
      <name val="Arial"/>
      <family val="2"/>
      <charset val="129"/>
    </font>
    <font>
      <b/>
      <sz val="11"/>
      <color theme="1"/>
      <name val="Arial"/>
      <family val="2"/>
      <scheme val="minor"/>
    </font>
    <font>
      <sz val="8"/>
      <name val="돋움"/>
      <family val="3"/>
      <charset val="129"/>
    </font>
    <font>
      <sz val="10"/>
      <name val="Arial"/>
      <family val="2"/>
    </font>
    <font>
      <i/>
      <sz val="11"/>
      <color theme="1"/>
      <name val="Arial"/>
      <family val="3"/>
      <charset val="129"/>
      <scheme val="minor"/>
    </font>
    <font>
      <b/>
      <sz val="10"/>
      <name val="Arial"/>
      <family val="2"/>
    </font>
    <font>
      <b/>
      <sz val="12"/>
      <name val="나눔고딕"/>
      <family val="3"/>
      <charset val="129"/>
    </font>
    <font>
      <sz val="8"/>
      <name val="Arial"/>
      <family val="2"/>
    </font>
    <font>
      <b/>
      <u/>
      <sz val="8"/>
      <name val="Arial"/>
      <family val="2"/>
    </font>
    <font>
      <b/>
      <sz val="8"/>
      <name val="Arial"/>
      <family val="2"/>
    </font>
    <font>
      <sz val="8"/>
      <name val="Arial Unicode MS"/>
      <family val="2"/>
      <charset val="129"/>
    </font>
    <font>
      <b/>
      <sz val="8"/>
      <name val="Arial Unicode MS"/>
      <family val="2"/>
      <charset val="129"/>
    </font>
    <font>
      <sz val="10"/>
      <color rgb="FF0D0D0D"/>
      <name val="Arial"/>
      <family val="2"/>
    </font>
    <font>
      <b/>
      <sz val="10"/>
      <name val="Arial"/>
      <family val="3"/>
      <charset val="129"/>
      <scheme val="major"/>
    </font>
    <font>
      <sz val="10"/>
      <color rgb="FF0D0D0D"/>
      <name val="Segoe UI"/>
      <family val="2"/>
    </font>
    <font>
      <sz val="8.75"/>
      <color rgb="FF0D0D0D"/>
      <name val="Segoe UI"/>
      <family val="2"/>
    </font>
    <font>
      <sz val="10"/>
      <name val="Arial"/>
      <family val="3"/>
    </font>
    <font>
      <sz val="10"/>
      <name val="맑은 고딕"/>
      <family val="3"/>
      <charset val="129"/>
    </font>
    <font>
      <b/>
      <sz val="8"/>
      <color indexed="9"/>
      <name val="Verdana"/>
      <family val="2"/>
    </font>
    <font>
      <b/>
      <sz val="8"/>
      <color indexed="8"/>
      <name val="Arial"/>
      <family val="2"/>
    </font>
    <font>
      <i/>
      <sz val="8"/>
      <color rgb="FFFF0000"/>
      <name val="Arial"/>
      <family val="2"/>
    </font>
    <font>
      <sz val="8"/>
      <color indexed="8"/>
      <name val="Arial"/>
      <family val="2"/>
    </font>
    <font>
      <i/>
      <sz val="8"/>
      <color theme="0" tint="-0.499984740745262"/>
      <name val="Arial"/>
      <family val="2"/>
    </font>
    <font>
      <i/>
      <sz val="8"/>
      <color indexed="8"/>
      <name val="Arial"/>
      <family val="2"/>
    </font>
    <font>
      <sz val="8"/>
      <color rgb="FFFF0000"/>
      <name val="Arial"/>
      <family val="2"/>
    </font>
    <font>
      <b/>
      <sz val="8"/>
      <color rgb="FFFF0000"/>
      <name val="Arial"/>
      <family val="2"/>
    </font>
    <font>
      <b/>
      <i/>
      <sz val="8"/>
      <color indexed="8"/>
      <name val="Arial"/>
      <family val="2"/>
    </font>
    <font>
      <sz val="8"/>
      <name val="나눔고딕"/>
      <family val="3"/>
      <charset val="129"/>
    </font>
    <font>
      <i/>
      <sz val="8"/>
      <name val="Arial"/>
      <family val="2"/>
    </font>
    <font>
      <i/>
      <sz val="8"/>
      <name val="Arial Unicode MS"/>
      <family val="2"/>
      <charset val="129"/>
    </font>
    <font>
      <i/>
      <sz val="8"/>
      <name val="나눔고딕"/>
      <family val="3"/>
      <charset val="129"/>
    </font>
    <font>
      <b/>
      <sz val="8"/>
      <name val="나눔고딕"/>
      <family val="3"/>
      <charset val="129"/>
    </font>
    <font>
      <b/>
      <i/>
      <sz val="8"/>
      <color theme="0" tint="-0.499984740745262"/>
      <name val="Arial"/>
      <family val="2"/>
    </font>
    <font>
      <b/>
      <i/>
      <sz val="8"/>
      <color rgb="FFFF0000"/>
      <name val="Arial"/>
      <family val="2"/>
    </font>
    <font>
      <b/>
      <u val="double"/>
      <sz val="8"/>
      <color indexed="8"/>
      <name val="Arial"/>
      <family val="2"/>
    </font>
    <font>
      <sz val="1"/>
      <color indexed="9"/>
      <name val="Symbol"/>
      <family val="1"/>
      <charset val="2"/>
    </font>
    <font>
      <b/>
      <u/>
      <sz val="8"/>
      <color indexed="8"/>
      <name val="Arial"/>
      <family val="2"/>
    </font>
    <font>
      <sz val="10"/>
      <color theme="1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b/>
      <sz val="10"/>
      <color theme="1"/>
      <name val="Malgun Gothic"/>
      <family val="2"/>
      <charset val="129"/>
    </font>
    <font>
      <b/>
      <sz val="8"/>
      <color rgb="FF000000"/>
      <name val="Arial"/>
      <family val="2"/>
    </font>
    <font>
      <sz val="10"/>
      <color theme="1"/>
      <name val="Malgun Gothic"/>
      <family val="2"/>
      <charset val="129"/>
    </font>
    <font>
      <sz val="8"/>
      <color rgb="FF000000"/>
      <name val="Arial"/>
      <family val="2"/>
    </font>
    <font>
      <sz val="10"/>
      <color rgb="FF000000"/>
      <name val="Malgun Gothic"/>
      <family val="2"/>
      <charset val="129"/>
    </font>
    <font>
      <sz val="10"/>
      <color rgb="FF000000"/>
      <name val="Arial"/>
      <family val="2"/>
    </font>
    <font>
      <b/>
      <sz val="10"/>
      <color rgb="FF000000"/>
      <name val="Malgun Gothic"/>
      <family val="2"/>
      <charset val="129"/>
    </font>
    <font>
      <b/>
      <sz val="10"/>
      <color rgb="FF000000"/>
      <name val="Arial"/>
      <family val="2"/>
    </font>
    <font>
      <sz val="10"/>
      <color rgb="FF000000"/>
      <name val="Arial"/>
      <family val="2"/>
      <charset val="129"/>
    </font>
    <font>
      <sz val="10"/>
      <color theme="1"/>
      <name val="Arial"/>
      <family val="2"/>
    </font>
    <font>
      <u/>
      <sz val="10"/>
      <color rgb="FF0000FF"/>
      <name val="Arial"/>
      <family val="2"/>
    </font>
    <font>
      <b/>
      <sz val="10"/>
      <color theme="1"/>
      <name val="Arial"/>
      <family val="2"/>
    </font>
    <font>
      <b/>
      <sz val="10"/>
      <color rgb="FFFF0000"/>
      <name val="Arial"/>
      <family val="2"/>
      <charset val="129"/>
    </font>
    <font>
      <b/>
      <sz val="10"/>
      <color rgb="FFFF0000"/>
      <name val="Malgun Gothic"/>
      <family val="2"/>
      <charset val="129"/>
    </font>
    <font>
      <b/>
      <sz val="10"/>
      <color rgb="FFFF0000"/>
      <name val="Arial"/>
      <family val="2"/>
    </font>
    <font>
      <b/>
      <sz val="10"/>
      <color rgb="FF000000"/>
      <name val="맑은 고딕"/>
      <family val="2"/>
      <charset val="129"/>
    </font>
    <font>
      <sz val="10"/>
      <color rgb="FF000000"/>
      <name val="맑은 고딕"/>
      <family val="3"/>
      <charset val="129"/>
    </font>
    <font>
      <sz val="10"/>
      <color rgb="FF000000"/>
      <name val="Arial"/>
      <family val="3"/>
      <charset val="129"/>
    </font>
    <font>
      <sz val="10"/>
      <color rgb="FF000000"/>
      <name val="Arial"/>
      <family val="3"/>
    </font>
    <font>
      <b/>
      <sz val="10"/>
      <color theme="1"/>
      <name val="맑은 고딕"/>
      <family val="3"/>
      <charset val="129"/>
    </font>
    <font>
      <b/>
      <sz val="10"/>
      <color theme="1"/>
      <name val="Arial"/>
      <family val="2"/>
      <charset val="129"/>
    </font>
    <font>
      <u/>
      <sz val="11"/>
      <color rgb="FF0563C1"/>
      <name val="&quot;맑은 고딕&quot;"/>
      <charset val="129"/>
    </font>
    <font>
      <b/>
      <sz val="8"/>
      <color rgb="FF000000"/>
      <name val="Malgun Gothic"/>
      <family val="2"/>
      <charset val="129"/>
    </font>
    <font>
      <b/>
      <sz val="8"/>
      <color rgb="FFFF0000"/>
      <name val="Malgun Gothic"/>
      <family val="2"/>
      <charset val="129"/>
    </font>
  </fonts>
  <fills count="12">
    <fill>
      <patternFill patternType="none"/>
    </fill>
    <fill>
      <patternFill patternType="gray125"/>
    </fill>
    <fill>
      <patternFill patternType="solid">
        <fgColor rgb="FFB6D7A8"/>
        <bgColor rgb="FFB6D7A8"/>
      </patternFill>
    </fill>
    <fill>
      <patternFill patternType="solid">
        <fgColor rgb="FFD9D9D9"/>
        <bgColor rgb="FFD9D9D9"/>
      </patternFill>
    </fill>
    <fill>
      <patternFill patternType="solid">
        <fgColor rgb="FFCCCCCC"/>
        <bgColor rgb="FFCCCCCC"/>
      </patternFill>
    </fill>
    <fill>
      <patternFill patternType="solid">
        <fgColor rgb="FFFFFFFF"/>
        <bgColor rgb="FFFFFFFF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rgb="FF002060"/>
        <bgColor indexed="64"/>
      </patternFill>
    </fill>
  </fills>
  <borders count="43"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double">
        <color rgb="FF000000"/>
      </bottom>
      <diagonal/>
    </border>
    <border>
      <left/>
      <right style="thin">
        <color rgb="FF000000"/>
      </right>
      <top/>
      <bottom style="double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double">
        <color indexed="64"/>
      </top>
      <bottom/>
      <diagonal/>
    </border>
    <border>
      <left/>
      <right/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/>
      <top style="thin">
        <color indexed="8"/>
      </top>
      <bottom/>
      <diagonal/>
    </border>
    <border>
      <left/>
      <right style="thin">
        <color indexed="64"/>
      </right>
      <top style="thin">
        <color indexed="8"/>
      </top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5">
    <xf numFmtId="0" fontId="0" fillId="0" borderId="0"/>
    <xf numFmtId="0" fontId="22" fillId="0" borderId="0" applyNumberFormat="0" applyFill="0" applyBorder="0" applyAlignment="0" applyProtection="0"/>
    <xf numFmtId="41" fontId="24" fillId="0" borderId="0" applyFont="0" applyFill="0" applyBorder="0" applyAlignment="0" applyProtection="0">
      <alignment vertical="center"/>
    </xf>
    <xf numFmtId="9" fontId="24" fillId="0" borderId="0" applyFont="0" applyFill="0" applyBorder="0" applyAlignment="0" applyProtection="0">
      <alignment vertical="center"/>
    </xf>
    <xf numFmtId="0" fontId="60" fillId="0" borderId="1" applyAlignment="0"/>
  </cellStyleXfs>
  <cellXfs count="392">
    <xf numFmtId="0" fontId="0" fillId="0" borderId="0" xfId="0"/>
    <xf numFmtId="0" fontId="1" fillId="3" borderId="0" xfId="0" applyFont="1" applyFill="1"/>
    <xf numFmtId="0" fontId="2" fillId="0" borderId="0" xfId="0" applyFont="1"/>
    <xf numFmtId="0" fontId="1" fillId="4" borderId="0" xfId="0" applyFont="1" applyFill="1"/>
    <xf numFmtId="0" fontId="1" fillId="0" borderId="0" xfId="0" applyFont="1"/>
    <xf numFmtId="0" fontId="3" fillId="0" borderId="0" xfId="0" applyFont="1"/>
    <xf numFmtId="0" fontId="4" fillId="0" borderId="0" xfId="0" applyFont="1"/>
    <xf numFmtId="9" fontId="2" fillId="0" borderId="0" xfId="0" applyNumberFormat="1" applyFont="1" applyAlignment="1">
      <alignment horizontal="right"/>
    </xf>
    <xf numFmtId="0" fontId="4" fillId="2" borderId="1" xfId="0" applyFont="1" applyFill="1" applyBorder="1"/>
    <xf numFmtId="0" fontId="1" fillId="2" borderId="1" xfId="0" applyFont="1" applyFill="1" applyBorder="1"/>
    <xf numFmtId="0" fontId="8" fillId="3" borderId="0" xfId="0" applyFont="1" applyFill="1"/>
    <xf numFmtId="0" fontId="5" fillId="0" borderId="0" xfId="0" applyFont="1"/>
    <xf numFmtId="0" fontId="8" fillId="0" borderId="0" xfId="0" applyFont="1"/>
    <xf numFmtId="0" fontId="8" fillId="4" borderId="0" xfId="0" applyFont="1" applyFill="1"/>
    <xf numFmtId="0" fontId="1" fillId="4" borderId="1" xfId="0" applyFont="1" applyFill="1" applyBorder="1"/>
    <xf numFmtId="0" fontId="8" fillId="5" borderId="1" xfId="0" applyFont="1" applyFill="1" applyBorder="1"/>
    <xf numFmtId="0" fontId="5" fillId="5" borderId="1" xfId="0" applyFont="1" applyFill="1" applyBorder="1" applyAlignment="1">
      <alignment horizontal="left"/>
    </xf>
    <xf numFmtId="0" fontId="5" fillId="0" borderId="0" xfId="0" quotePrefix="1" applyFont="1"/>
    <xf numFmtId="0" fontId="12" fillId="0" borderId="0" xfId="0" applyFont="1"/>
    <xf numFmtId="0" fontId="15" fillId="0" borderId="0" xfId="0" applyFont="1"/>
    <xf numFmtId="0" fontId="16" fillId="0" borderId="0" xfId="0" applyFont="1"/>
    <xf numFmtId="0" fontId="4" fillId="5" borderId="1" xfId="0" applyFont="1" applyFill="1" applyBorder="1"/>
    <xf numFmtId="0" fontId="5" fillId="0" borderId="0" xfId="0" applyFont="1" applyAlignment="1">
      <alignment horizontal="right"/>
    </xf>
    <xf numFmtId="0" fontId="8" fillId="0" borderId="1" xfId="0" applyFont="1" applyBorder="1"/>
    <xf numFmtId="0" fontId="5" fillId="6" borderId="0" xfId="0" applyFont="1" applyFill="1"/>
    <xf numFmtId="0" fontId="1" fillId="0" borderId="10" xfId="0" applyFont="1" applyBorder="1"/>
    <xf numFmtId="0" fontId="1" fillId="0" borderId="9" xfId="0" applyFont="1" applyBorder="1"/>
    <xf numFmtId="0" fontId="1" fillId="0" borderId="8" xfId="0" applyFont="1" applyBorder="1"/>
    <xf numFmtId="0" fontId="1" fillId="0" borderId="4" xfId="0" applyFont="1" applyBorder="1"/>
    <xf numFmtId="0" fontId="1" fillId="0" borderId="3" xfId="0" applyFont="1" applyBorder="1"/>
    <xf numFmtId="0" fontId="1" fillId="0" borderId="2" xfId="0" applyFont="1" applyBorder="1"/>
    <xf numFmtId="0" fontId="0" fillId="0" borderId="1" xfId="0" applyBorder="1"/>
    <xf numFmtId="0" fontId="1" fillId="0" borderId="0" xfId="0" quotePrefix="1" applyFont="1"/>
    <xf numFmtId="0" fontId="5" fillId="0" borderId="1" xfId="0" applyFont="1" applyBorder="1"/>
    <xf numFmtId="0" fontId="22" fillId="0" borderId="0" xfId="1"/>
    <xf numFmtId="0" fontId="4" fillId="6" borderId="0" xfId="0" applyFont="1" applyFill="1"/>
    <xf numFmtId="0" fontId="0" fillId="7" borderId="14" xfId="0" applyFill="1" applyBorder="1"/>
    <xf numFmtId="41" fontId="0" fillId="7" borderId="0" xfId="2" applyFont="1" applyFill="1" applyAlignment="1"/>
    <xf numFmtId="41" fontId="0" fillId="7" borderId="15" xfId="2" applyFont="1" applyFill="1" applyBorder="1" applyAlignment="1"/>
    <xf numFmtId="0" fontId="29" fillId="7" borderId="14" xfId="0" applyFont="1" applyFill="1" applyBorder="1" applyAlignment="1">
      <alignment horizontal="right"/>
    </xf>
    <xf numFmtId="176" fontId="0" fillId="7" borderId="0" xfId="3" applyNumberFormat="1" applyFont="1" applyFill="1" applyAlignment="1"/>
    <xf numFmtId="176" fontId="0" fillId="7" borderId="15" xfId="3" applyNumberFormat="1" applyFont="1" applyFill="1" applyBorder="1" applyAlignment="1"/>
    <xf numFmtId="0" fontId="0" fillId="7" borderId="16" xfId="0" applyFill="1" applyBorder="1"/>
    <xf numFmtId="41" fontId="0" fillId="7" borderId="17" xfId="2" applyFont="1" applyFill="1" applyBorder="1" applyAlignment="1"/>
    <xf numFmtId="41" fontId="0" fillId="7" borderId="18" xfId="2" applyFont="1" applyFill="1" applyBorder="1" applyAlignment="1"/>
    <xf numFmtId="0" fontId="28" fillId="7" borderId="14" xfId="0" applyFont="1" applyFill="1" applyBorder="1" applyAlignment="1">
      <alignment horizontal="left"/>
    </xf>
    <xf numFmtId="41" fontId="0" fillId="7" borderId="19" xfId="2" applyFont="1" applyFill="1" applyBorder="1" applyAlignment="1"/>
    <xf numFmtId="0" fontId="30" fillId="7" borderId="0" xfId="0" applyFont="1" applyFill="1"/>
    <xf numFmtId="0" fontId="0" fillId="7" borderId="0" xfId="0" applyFill="1"/>
    <xf numFmtId="0" fontId="26" fillId="6" borderId="11" xfId="0" applyFont="1" applyFill="1" applyBorder="1" applyAlignment="1">
      <alignment horizontal="center" vertical="top"/>
    </xf>
    <xf numFmtId="0" fontId="26" fillId="6" borderId="12" xfId="0" applyFont="1" applyFill="1" applyBorder="1" applyAlignment="1">
      <alignment horizontal="center" vertical="top"/>
    </xf>
    <xf numFmtId="0" fontId="26" fillId="6" borderId="13" xfId="0" applyFont="1" applyFill="1" applyBorder="1" applyAlignment="1">
      <alignment horizontal="center" vertical="top"/>
    </xf>
    <xf numFmtId="0" fontId="31" fillId="7" borderId="0" xfId="0" applyFont="1" applyFill="1"/>
    <xf numFmtId="0" fontId="32" fillId="7" borderId="0" xfId="0" applyFont="1" applyFill="1"/>
    <xf numFmtId="0" fontId="30" fillId="7" borderId="20" xfId="0" applyFont="1" applyFill="1" applyBorder="1" applyAlignment="1">
      <alignment horizontal="center" vertical="center" wrapText="1"/>
    </xf>
    <xf numFmtId="0" fontId="28" fillId="7" borderId="18" xfId="0" applyFont="1" applyFill="1" applyBorder="1" applyAlignment="1">
      <alignment vertical="center" wrapText="1"/>
    </xf>
    <xf numFmtId="0" fontId="28" fillId="6" borderId="18" xfId="0" applyFont="1" applyFill="1" applyBorder="1" applyAlignment="1">
      <alignment vertical="center" wrapText="1"/>
    </xf>
    <xf numFmtId="0" fontId="26" fillId="6" borderId="1" xfId="0" applyFont="1" applyFill="1" applyBorder="1" applyAlignment="1">
      <alignment horizontal="center" vertical="top"/>
    </xf>
    <xf numFmtId="41" fontId="0" fillId="7" borderId="1" xfId="2" applyFont="1" applyFill="1" applyBorder="1" applyAlignment="1"/>
    <xf numFmtId="0" fontId="32" fillId="7" borderId="11" xfId="0" applyFont="1" applyFill="1" applyBorder="1"/>
    <xf numFmtId="0" fontId="32" fillId="7" borderId="12" xfId="0" applyFont="1" applyFill="1" applyBorder="1" applyAlignment="1">
      <alignment horizontal="center"/>
    </xf>
    <xf numFmtId="0" fontId="32" fillId="7" borderId="21" xfId="0" applyFont="1" applyFill="1" applyBorder="1" applyAlignment="1">
      <alignment horizontal="center" vertical="center"/>
    </xf>
    <xf numFmtId="0" fontId="32" fillId="7" borderId="0" xfId="0" applyFont="1" applyFill="1" applyAlignment="1">
      <alignment horizontal="center" vertical="center" wrapText="1"/>
    </xf>
    <xf numFmtId="0" fontId="32" fillId="7" borderId="22" xfId="0" applyFont="1" applyFill="1" applyBorder="1" applyAlignment="1">
      <alignment horizontal="center" vertical="center"/>
    </xf>
    <xf numFmtId="0" fontId="32" fillId="7" borderId="19" xfId="0" applyFont="1" applyFill="1" applyBorder="1" applyAlignment="1">
      <alignment horizontal="center" vertical="center"/>
    </xf>
    <xf numFmtId="0" fontId="32" fillId="7" borderId="19" xfId="0" applyFont="1" applyFill="1" applyBorder="1" applyAlignment="1">
      <alignment horizontal="center" vertical="center" wrapText="1"/>
    </xf>
    <xf numFmtId="0" fontId="32" fillId="7" borderId="20" xfId="0" applyFont="1" applyFill="1" applyBorder="1"/>
    <xf numFmtId="0" fontId="34" fillId="7" borderId="0" xfId="0" applyFont="1" applyFill="1"/>
    <xf numFmtId="0" fontId="32" fillId="7" borderId="23" xfId="0" applyFont="1" applyFill="1" applyBorder="1"/>
    <xf numFmtId="0" fontId="34" fillId="7" borderId="23" xfId="0" applyFont="1" applyFill="1" applyBorder="1"/>
    <xf numFmtId="0" fontId="28" fillId="7" borderId="18" xfId="0" applyFont="1" applyFill="1" applyBorder="1"/>
    <xf numFmtId="0" fontId="30" fillId="7" borderId="18" xfId="0" applyFont="1" applyFill="1" applyBorder="1" applyAlignment="1">
      <alignment horizontal="center"/>
    </xf>
    <xf numFmtId="0" fontId="37" fillId="8" borderId="18" xfId="0" applyFont="1" applyFill="1" applyBorder="1" applyAlignment="1">
      <alignment horizontal="center" wrapText="1"/>
    </xf>
    <xf numFmtId="0" fontId="37" fillId="8" borderId="18" xfId="0" applyFont="1" applyFill="1" applyBorder="1" applyAlignment="1">
      <alignment horizontal="left" vertical="center" wrapText="1"/>
    </xf>
    <xf numFmtId="9" fontId="37" fillId="8" borderId="18" xfId="0" applyNumberFormat="1" applyFont="1" applyFill="1" applyBorder="1" applyAlignment="1">
      <alignment vertical="center" wrapText="1"/>
    </xf>
    <xf numFmtId="0" fontId="37" fillId="8" borderId="18" xfId="0" applyFont="1" applyFill="1" applyBorder="1" applyAlignment="1">
      <alignment horizontal="center" vertical="center" wrapText="1"/>
    </xf>
    <xf numFmtId="0" fontId="37" fillId="8" borderId="18" xfId="0" applyFont="1" applyFill="1" applyBorder="1" applyAlignment="1">
      <alignment vertical="center" wrapText="1"/>
    </xf>
    <xf numFmtId="0" fontId="37" fillId="6" borderId="18" xfId="0" applyFont="1" applyFill="1" applyBorder="1" applyAlignment="1">
      <alignment horizontal="center" vertical="center" wrapText="1"/>
    </xf>
    <xf numFmtId="0" fontId="32" fillId="8" borderId="0" xfId="0" applyFont="1" applyFill="1"/>
    <xf numFmtId="0" fontId="38" fillId="7" borderId="24" xfId="0" applyFont="1" applyFill="1" applyBorder="1" applyAlignment="1">
      <alignment horizontal="center"/>
    </xf>
    <xf numFmtId="0" fontId="39" fillId="8" borderId="17" xfId="0" applyFont="1" applyFill="1" applyBorder="1" applyAlignment="1">
      <alignment horizontal="center" wrapText="1"/>
    </xf>
    <xf numFmtId="0" fontId="39" fillId="8" borderId="16" xfId="0" applyFont="1" applyFill="1" applyBorder="1" applyAlignment="1">
      <alignment horizontal="center" wrapText="1"/>
    </xf>
    <xf numFmtId="0" fontId="40" fillId="8" borderId="18" xfId="0" applyFont="1" applyFill="1" applyBorder="1" applyAlignment="1">
      <alignment horizontal="center" vertical="center" wrapText="1"/>
    </xf>
    <xf numFmtId="0" fontId="40" fillId="8" borderId="18" xfId="0" applyFont="1" applyFill="1" applyBorder="1" applyAlignment="1">
      <alignment vertical="center" wrapText="1"/>
    </xf>
    <xf numFmtId="0" fontId="40" fillId="9" borderId="18" xfId="0" applyFont="1" applyFill="1" applyBorder="1" applyAlignment="1">
      <alignment horizontal="center" vertical="center" wrapText="1"/>
    </xf>
    <xf numFmtId="0" fontId="40" fillId="9" borderId="18" xfId="0" applyFont="1" applyFill="1" applyBorder="1" applyAlignment="1">
      <alignment vertical="center" wrapText="1"/>
    </xf>
    <xf numFmtId="0" fontId="32" fillId="9" borderId="18" xfId="0" applyFont="1" applyFill="1" applyBorder="1"/>
    <xf numFmtId="0" fontId="37" fillId="8" borderId="12" xfId="0" applyFont="1" applyFill="1" applyBorder="1" applyAlignment="1">
      <alignment horizontal="center" wrapText="1"/>
    </xf>
    <xf numFmtId="0" fontId="37" fillId="8" borderId="26" xfId="0" applyFont="1" applyFill="1" applyBorder="1" applyAlignment="1">
      <alignment horizontal="center" vertical="center" wrapText="1"/>
    </xf>
    <xf numFmtId="0" fontId="37" fillId="8" borderId="27" xfId="0" applyFont="1" applyFill="1" applyBorder="1" applyAlignment="1">
      <alignment horizontal="center" vertical="center" wrapText="1"/>
    </xf>
    <xf numFmtId="0" fontId="37" fillId="8" borderId="17" xfId="0" applyFont="1" applyFill="1" applyBorder="1" applyAlignment="1">
      <alignment horizontal="center" vertical="center" wrapText="1"/>
    </xf>
    <xf numFmtId="0" fontId="37" fillId="8" borderId="16" xfId="0" applyFont="1" applyFill="1" applyBorder="1" applyAlignment="1">
      <alignment horizontal="center" vertical="center" wrapText="1"/>
    </xf>
    <xf numFmtId="0" fontId="37" fillId="8" borderId="19" xfId="0" applyFont="1" applyFill="1" applyBorder="1" applyAlignment="1">
      <alignment horizontal="center" vertical="center" wrapText="1"/>
    </xf>
    <xf numFmtId="0" fontId="37" fillId="8" borderId="22" xfId="0" applyFont="1" applyFill="1" applyBorder="1" applyAlignment="1">
      <alignment horizontal="center" vertical="center" wrapText="1"/>
    </xf>
    <xf numFmtId="0" fontId="37" fillId="8" borderId="28" xfId="0" applyFont="1" applyFill="1" applyBorder="1" applyAlignment="1">
      <alignment horizontal="center" vertical="center" wrapText="1"/>
    </xf>
    <xf numFmtId="0" fontId="37" fillId="8" borderId="29" xfId="0" applyFont="1" applyFill="1" applyBorder="1" applyAlignment="1">
      <alignment horizontal="center" vertical="center" wrapText="1"/>
    </xf>
    <xf numFmtId="0" fontId="41" fillId="7" borderId="11" xfId="0" applyFont="1" applyFill="1" applyBorder="1" applyAlignment="1">
      <alignment vertical="center" wrapText="1"/>
    </xf>
    <xf numFmtId="0" fontId="30" fillId="7" borderId="12" xfId="0" applyFont="1" applyFill="1" applyBorder="1" applyAlignment="1">
      <alignment horizontal="right" vertical="center" wrapText="1"/>
    </xf>
    <xf numFmtId="0" fontId="30" fillId="9" borderId="12" xfId="0" applyFont="1" applyFill="1" applyBorder="1" applyAlignment="1">
      <alignment horizontal="right" vertical="center" wrapText="1"/>
    </xf>
    <xf numFmtId="0" fontId="28" fillId="7" borderId="14" xfId="0" applyFont="1" applyFill="1" applyBorder="1" applyAlignment="1">
      <alignment vertical="center" wrapText="1"/>
    </xf>
    <xf numFmtId="0" fontId="28" fillId="7" borderId="0" xfId="0" applyFont="1" applyFill="1" applyAlignment="1">
      <alignment vertical="center" wrapText="1"/>
    </xf>
    <xf numFmtId="0" fontId="28" fillId="9" borderId="0" xfId="0" applyFont="1" applyFill="1" applyAlignment="1">
      <alignment vertical="center" wrapText="1"/>
    </xf>
    <xf numFmtId="0" fontId="28" fillId="7" borderId="22" xfId="0" applyFont="1" applyFill="1" applyBorder="1" applyAlignment="1">
      <alignment vertical="center" wrapText="1"/>
    </xf>
    <xf numFmtId="0" fontId="28" fillId="7" borderId="19" xfId="0" applyFont="1" applyFill="1" applyBorder="1" applyAlignment="1">
      <alignment vertical="center" wrapText="1"/>
    </xf>
    <xf numFmtId="0" fontId="28" fillId="9" borderId="19" xfId="0" applyFont="1" applyFill="1" applyBorder="1" applyAlignment="1">
      <alignment vertical="center" wrapText="1"/>
    </xf>
    <xf numFmtId="0" fontId="28" fillId="7" borderId="11" xfId="0" applyFont="1" applyFill="1" applyBorder="1"/>
    <xf numFmtId="0" fontId="28" fillId="7" borderId="12" xfId="0" applyFont="1" applyFill="1" applyBorder="1" applyAlignment="1">
      <alignment horizontal="right"/>
    </xf>
    <xf numFmtId="0" fontId="28" fillId="9" borderId="14" xfId="0" applyFont="1" applyFill="1" applyBorder="1"/>
    <xf numFmtId="0" fontId="28" fillId="9" borderId="0" xfId="0" applyFont="1" applyFill="1"/>
    <xf numFmtId="0" fontId="28" fillId="7" borderId="14" xfId="0" applyFont="1" applyFill="1" applyBorder="1"/>
    <xf numFmtId="0" fontId="28" fillId="7" borderId="0" xfId="0" applyFont="1" applyFill="1"/>
    <xf numFmtId="0" fontId="28" fillId="9" borderId="22" xfId="0" applyFont="1" applyFill="1" applyBorder="1"/>
    <xf numFmtId="0" fontId="28" fillId="9" borderId="19" xfId="0" applyFont="1" applyFill="1" applyBorder="1"/>
    <xf numFmtId="0" fontId="31" fillId="7" borderId="0" xfId="0" applyFont="1" applyFill="1" applyAlignment="1">
      <alignment vertical="center"/>
    </xf>
    <xf numFmtId="0" fontId="43" fillId="10" borderId="0" xfId="0" applyFont="1" applyFill="1"/>
    <xf numFmtId="0" fontId="43" fillId="10" borderId="14" xfId="0" applyFont="1" applyFill="1" applyBorder="1"/>
    <xf numFmtId="0" fontId="44" fillId="7" borderId="23" xfId="0" applyFont="1" applyFill="1" applyBorder="1" applyAlignment="1">
      <alignment horizontal="left" wrapText="1"/>
    </xf>
    <xf numFmtId="0" fontId="44" fillId="7" borderId="23" xfId="0" applyFont="1" applyFill="1" applyBorder="1" applyAlignment="1">
      <alignment horizontal="right" wrapText="1"/>
    </xf>
    <xf numFmtId="0" fontId="44" fillId="7" borderId="32" xfId="0" applyFont="1" applyFill="1" applyBorder="1" applyAlignment="1">
      <alignment horizontal="right" wrapText="1"/>
    </xf>
    <xf numFmtId="0" fontId="44" fillId="6" borderId="21" xfId="0" applyFont="1" applyFill="1" applyBorder="1" applyAlignment="1">
      <alignment horizontal="left" vertical="top"/>
    </xf>
    <xf numFmtId="177" fontId="44" fillId="6" borderId="33" xfId="0" applyNumberFormat="1" applyFont="1" applyFill="1" applyBorder="1" applyAlignment="1">
      <alignment horizontal="right" vertical="top" wrapText="1"/>
    </xf>
    <xf numFmtId="177" fontId="44" fillId="6" borderId="34" xfId="0" applyNumberFormat="1" applyFont="1" applyFill="1" applyBorder="1" applyAlignment="1">
      <alignment horizontal="right" vertical="top" wrapText="1"/>
    </xf>
    <xf numFmtId="0" fontId="45" fillId="0" borderId="22" xfId="0" applyFont="1" applyBorder="1" applyAlignment="1">
      <alignment horizontal="right" vertical="top"/>
    </xf>
    <xf numFmtId="0" fontId="46" fillId="0" borderId="19" xfId="0" applyFont="1" applyBorder="1" applyAlignment="1">
      <alignment horizontal="right" vertical="top"/>
    </xf>
    <xf numFmtId="0" fontId="46" fillId="0" borderId="22" xfId="0" applyFont="1" applyBorder="1" applyAlignment="1">
      <alignment horizontal="right" vertical="top"/>
    </xf>
    <xf numFmtId="176" fontId="46" fillId="0" borderId="19" xfId="3" applyNumberFormat="1" applyFont="1" applyBorder="1" applyAlignment="1">
      <alignment horizontal="right" vertical="top"/>
    </xf>
    <xf numFmtId="176" fontId="46" fillId="0" borderId="22" xfId="3" applyNumberFormat="1" applyFont="1" applyBorder="1" applyAlignment="1">
      <alignment horizontal="right" vertical="top"/>
    </xf>
    <xf numFmtId="0" fontId="46" fillId="0" borderId="14" xfId="0" applyFont="1" applyBorder="1" applyAlignment="1">
      <alignment horizontal="left" vertical="top"/>
    </xf>
    <xf numFmtId="0" fontId="46" fillId="0" borderId="0" xfId="0" applyFont="1" applyAlignment="1">
      <alignment horizontal="right" vertical="top"/>
    </xf>
    <xf numFmtId="0" fontId="46" fillId="0" borderId="14" xfId="0" applyFont="1" applyBorder="1" applyAlignment="1">
      <alignment horizontal="right" vertical="top"/>
    </xf>
    <xf numFmtId="0" fontId="44" fillId="6" borderId="14" xfId="0" applyFont="1" applyFill="1" applyBorder="1" applyAlignment="1">
      <alignment horizontal="left" vertical="top"/>
    </xf>
    <xf numFmtId="177" fontId="44" fillId="6" borderId="0" xfId="0" applyNumberFormat="1" applyFont="1" applyFill="1" applyAlignment="1">
      <alignment horizontal="right" vertical="top" wrapText="1"/>
    </xf>
    <xf numFmtId="177" fontId="44" fillId="6" borderId="14" xfId="0" applyNumberFormat="1" applyFont="1" applyFill="1" applyBorder="1" applyAlignment="1">
      <alignment horizontal="right" vertical="top" wrapText="1"/>
    </xf>
    <xf numFmtId="177" fontId="44" fillId="0" borderId="0" xfId="0" applyNumberFormat="1" applyFont="1" applyAlignment="1">
      <alignment horizontal="right" vertical="top" wrapText="1"/>
    </xf>
    <xf numFmtId="177" fontId="44" fillId="0" borderId="14" xfId="0" applyNumberFormat="1" applyFont="1" applyBorder="1" applyAlignment="1">
      <alignment horizontal="right" vertical="top" wrapText="1"/>
    </xf>
    <xf numFmtId="177" fontId="46" fillId="0" borderId="0" xfId="0" applyNumberFormat="1" applyFont="1" applyAlignment="1">
      <alignment horizontal="right" vertical="top" wrapText="1"/>
    </xf>
    <xf numFmtId="177" fontId="46" fillId="0" borderId="14" xfId="0" applyNumberFormat="1" applyFont="1" applyBorder="1" applyAlignment="1">
      <alignment horizontal="right" vertical="top" wrapText="1"/>
    </xf>
    <xf numFmtId="0" fontId="47" fillId="0" borderId="14" xfId="0" applyFont="1" applyBorder="1" applyAlignment="1">
      <alignment horizontal="right" vertical="top"/>
    </xf>
    <xf numFmtId="176" fontId="48" fillId="0" borderId="0" xfId="3" applyNumberFormat="1" applyFont="1" applyAlignment="1">
      <alignment horizontal="right" vertical="top" wrapText="1"/>
    </xf>
    <xf numFmtId="176" fontId="48" fillId="0" borderId="14" xfId="3" applyNumberFormat="1" applyFont="1" applyBorder="1" applyAlignment="1">
      <alignment horizontal="right" vertical="top" wrapText="1"/>
    </xf>
    <xf numFmtId="176" fontId="49" fillId="0" borderId="0" xfId="3" applyNumberFormat="1" applyFont="1" applyAlignment="1">
      <alignment horizontal="right" vertical="top" wrapText="1"/>
    </xf>
    <xf numFmtId="176" fontId="49" fillId="0" borderId="14" xfId="3" applyNumberFormat="1" applyFont="1" applyBorder="1" applyAlignment="1">
      <alignment horizontal="right" vertical="top" wrapText="1"/>
    </xf>
    <xf numFmtId="176" fontId="50" fillId="0" borderId="14" xfId="3" applyNumberFormat="1" applyFont="1" applyBorder="1" applyAlignment="1">
      <alignment horizontal="right" vertical="top" wrapText="1"/>
    </xf>
    <xf numFmtId="176" fontId="50" fillId="0" borderId="1" xfId="3" applyNumberFormat="1" applyFont="1" applyBorder="1" applyAlignment="1">
      <alignment horizontal="right" vertical="top" wrapText="1"/>
    </xf>
    <xf numFmtId="176" fontId="46" fillId="0" borderId="0" xfId="3" applyNumberFormat="1" applyFont="1" applyAlignment="1">
      <alignment horizontal="right" vertical="top" wrapText="1"/>
    </xf>
    <xf numFmtId="176" fontId="46" fillId="0" borderId="14" xfId="3" applyNumberFormat="1" applyFont="1" applyBorder="1" applyAlignment="1">
      <alignment horizontal="right" vertical="top" wrapText="1"/>
    </xf>
    <xf numFmtId="176" fontId="50" fillId="0" borderId="19" xfId="3" applyNumberFormat="1" applyFont="1" applyBorder="1" applyAlignment="1">
      <alignment horizontal="right" vertical="top" wrapText="1"/>
    </xf>
    <xf numFmtId="176" fontId="50" fillId="0" borderId="22" xfId="3" applyNumberFormat="1" applyFont="1" applyBorder="1" applyAlignment="1">
      <alignment horizontal="right" vertical="top" wrapText="1"/>
    </xf>
    <xf numFmtId="176" fontId="46" fillId="0" borderId="1" xfId="3" applyNumberFormat="1" applyFont="1" applyBorder="1" applyAlignment="1">
      <alignment horizontal="right" vertical="top" wrapText="1"/>
    </xf>
    <xf numFmtId="176" fontId="32" fillId="7" borderId="0" xfId="0" applyNumberFormat="1" applyFont="1" applyFill="1"/>
    <xf numFmtId="0" fontId="43" fillId="10" borderId="0" xfId="0" applyFont="1" applyFill="1" applyAlignment="1">
      <alignment vertical="center"/>
    </xf>
    <xf numFmtId="0" fontId="44" fillId="7" borderId="32" xfId="0" applyFont="1" applyFill="1" applyBorder="1" applyAlignment="1">
      <alignment horizontal="left" wrapText="1"/>
    </xf>
    <xf numFmtId="0" fontId="44" fillId="7" borderId="14" xfId="0" applyFont="1" applyFill="1" applyBorder="1" applyAlignment="1">
      <alignment horizontal="left" vertical="top"/>
    </xf>
    <xf numFmtId="177" fontId="44" fillId="7" borderId="0" xfId="0" applyNumberFormat="1" applyFont="1" applyFill="1" applyAlignment="1">
      <alignment horizontal="right" vertical="top" wrapText="1"/>
    </xf>
    <xf numFmtId="0" fontId="45" fillId="0" borderId="14" xfId="0" applyFont="1" applyBorder="1" applyAlignment="1">
      <alignment horizontal="right" vertical="top"/>
    </xf>
    <xf numFmtId="9" fontId="44" fillId="7" borderId="0" xfId="3" applyFont="1" applyFill="1" applyAlignment="1">
      <alignment horizontal="right" vertical="top" wrapText="1"/>
    </xf>
    <xf numFmtId="0" fontId="32" fillId="7" borderId="37" xfId="0" applyFont="1" applyFill="1" applyBorder="1" applyAlignment="1">
      <alignment horizontal="center"/>
    </xf>
    <xf numFmtId="0" fontId="32" fillId="7" borderId="1" xfId="0" applyFont="1" applyFill="1" applyBorder="1" applyAlignment="1">
      <alignment horizontal="center"/>
    </xf>
    <xf numFmtId="178" fontId="44" fillId="7" borderId="0" xfId="0" applyNumberFormat="1" applyFont="1" applyFill="1" applyAlignment="1">
      <alignment horizontal="right" vertical="top" wrapText="1"/>
    </xf>
    <xf numFmtId="179" fontId="44" fillId="7" borderId="0" xfId="0" applyNumberFormat="1" applyFont="1" applyFill="1" applyAlignment="1">
      <alignment horizontal="right" vertical="top" wrapText="1"/>
    </xf>
    <xf numFmtId="0" fontId="51" fillId="6" borderId="14" xfId="0" applyFont="1" applyFill="1" applyBorder="1" applyAlignment="1">
      <alignment horizontal="left" vertical="top"/>
    </xf>
    <xf numFmtId="180" fontId="51" fillId="6" borderId="0" xfId="0" applyNumberFormat="1" applyFont="1" applyFill="1" applyAlignment="1">
      <alignment horizontal="right" vertical="top" wrapText="1"/>
    </xf>
    <xf numFmtId="181" fontId="51" fillId="6" borderId="0" xfId="0" applyNumberFormat="1" applyFont="1" applyFill="1" applyAlignment="1">
      <alignment horizontal="right" vertical="top" wrapText="1"/>
    </xf>
    <xf numFmtId="0" fontId="47" fillId="7" borderId="14" xfId="0" applyFont="1" applyFill="1" applyBorder="1" applyAlignment="1">
      <alignment horizontal="right" vertical="top"/>
    </xf>
    <xf numFmtId="178" fontId="48" fillId="7" borderId="0" xfId="0" applyNumberFormat="1" applyFont="1" applyFill="1" applyAlignment="1">
      <alignment horizontal="right" vertical="top" wrapText="1"/>
    </xf>
    <xf numFmtId="9" fontId="48" fillId="7" borderId="0" xfId="3" applyFont="1" applyFill="1" applyAlignment="1">
      <alignment horizontal="right" vertical="top" wrapText="1"/>
    </xf>
    <xf numFmtId="180" fontId="48" fillId="7" borderId="0" xfId="0" applyNumberFormat="1" applyFont="1" applyFill="1" applyAlignment="1">
      <alignment horizontal="right" vertical="top" wrapText="1"/>
    </xf>
    <xf numFmtId="0" fontId="32" fillId="7" borderId="38" xfId="0" applyFont="1" applyFill="1" applyBorder="1"/>
    <xf numFmtId="182" fontId="32" fillId="7" borderId="20" xfId="0" applyNumberFormat="1" applyFont="1" applyFill="1" applyBorder="1"/>
    <xf numFmtId="0" fontId="32" fillId="6" borderId="20" xfId="0" applyFont="1" applyFill="1" applyBorder="1"/>
    <xf numFmtId="0" fontId="52" fillId="7" borderId="14" xfId="0" applyFont="1" applyFill="1" applyBorder="1"/>
    <xf numFmtId="41" fontId="32" fillId="7" borderId="0" xfId="2" applyFont="1" applyFill="1" applyAlignment="1"/>
    <xf numFmtId="41" fontId="32" fillId="6" borderId="0" xfId="2" applyFont="1" applyFill="1" applyAlignment="1"/>
    <xf numFmtId="0" fontId="32" fillId="6" borderId="0" xfId="0" applyFont="1" applyFill="1"/>
    <xf numFmtId="0" fontId="32" fillId="7" borderId="14" xfId="0" applyFont="1" applyFill="1" applyBorder="1"/>
    <xf numFmtId="1" fontId="32" fillId="7" borderId="0" xfId="0" applyNumberFormat="1" applyFont="1" applyFill="1"/>
    <xf numFmtId="9" fontId="32" fillId="7" borderId="37" xfId="0" applyNumberFormat="1" applyFont="1" applyFill="1" applyBorder="1" applyAlignment="1">
      <alignment horizontal="center"/>
    </xf>
    <xf numFmtId="9" fontId="32" fillId="7" borderId="1" xfId="0" applyNumberFormat="1" applyFont="1" applyFill="1" applyBorder="1" applyAlignment="1">
      <alignment horizontal="center"/>
    </xf>
    <xf numFmtId="9" fontId="32" fillId="7" borderId="0" xfId="0" applyNumberFormat="1" applyFont="1" applyFill="1"/>
    <xf numFmtId="9" fontId="32" fillId="7" borderId="0" xfId="3" applyFont="1" applyFill="1" applyAlignment="1"/>
    <xf numFmtId="0" fontId="51" fillId="6" borderId="38" xfId="0" applyFont="1" applyFill="1" applyBorder="1" applyAlignment="1">
      <alignment horizontal="left" vertical="top"/>
    </xf>
    <xf numFmtId="180" fontId="48" fillId="6" borderId="20" xfId="0" applyNumberFormat="1" applyFont="1" applyFill="1" applyBorder="1" applyAlignment="1">
      <alignment horizontal="right" vertical="top" wrapText="1"/>
    </xf>
    <xf numFmtId="180" fontId="44" fillId="6" borderId="20" xfId="0" applyNumberFormat="1" applyFont="1" applyFill="1" applyBorder="1" applyAlignment="1">
      <alignment horizontal="right" vertical="top" wrapText="1"/>
    </xf>
    <xf numFmtId="183" fontId="34" fillId="6" borderId="20" xfId="2" applyNumberFormat="1" applyFont="1" applyFill="1" applyBorder="1" applyAlignment="1"/>
    <xf numFmtId="180" fontId="48" fillId="7" borderId="1" xfId="0" applyNumberFormat="1" applyFont="1" applyFill="1" applyBorder="1" applyAlignment="1">
      <alignment horizontal="right" vertical="top" wrapText="1"/>
    </xf>
    <xf numFmtId="9" fontId="48" fillId="7" borderId="1" xfId="3" applyFont="1" applyFill="1" applyBorder="1" applyAlignment="1">
      <alignment horizontal="right" vertical="top" wrapText="1"/>
    </xf>
    <xf numFmtId="9" fontId="32" fillId="7" borderId="1" xfId="3" applyFont="1" applyFill="1" applyBorder="1" applyAlignment="1"/>
    <xf numFmtId="183" fontId="32" fillId="7" borderId="0" xfId="2" applyNumberFormat="1" applyFont="1" applyFill="1" applyAlignment="1"/>
    <xf numFmtId="0" fontId="34" fillId="6" borderId="38" xfId="0" applyFont="1" applyFill="1" applyBorder="1"/>
    <xf numFmtId="41" fontId="34" fillId="6" borderId="38" xfId="2" applyFont="1" applyFill="1" applyBorder="1" applyAlignment="1"/>
    <xf numFmtId="41" fontId="34" fillId="6" borderId="20" xfId="2" applyFont="1" applyFill="1" applyBorder="1" applyAlignment="1"/>
    <xf numFmtId="1" fontId="34" fillId="6" borderId="20" xfId="0" applyNumberFormat="1" applyFont="1" applyFill="1" applyBorder="1"/>
    <xf numFmtId="178" fontId="48" fillId="7" borderId="14" xfId="0" applyNumberFormat="1" applyFont="1" applyFill="1" applyBorder="1" applyAlignment="1">
      <alignment horizontal="right" vertical="top" wrapText="1"/>
    </xf>
    <xf numFmtId="176" fontId="32" fillId="7" borderId="0" xfId="3" applyNumberFormat="1" applyFont="1" applyFill="1" applyAlignment="1"/>
    <xf numFmtId="41" fontId="48" fillId="7" borderId="0" xfId="2" applyFont="1" applyFill="1" applyAlignment="1">
      <alignment horizontal="right" vertical="top" wrapText="1"/>
    </xf>
    <xf numFmtId="183" fontId="51" fillId="7" borderId="14" xfId="2" applyNumberFormat="1" applyFont="1" applyFill="1" applyBorder="1" applyAlignment="1">
      <alignment horizontal="right" vertical="center" wrapText="1"/>
    </xf>
    <xf numFmtId="180" fontId="51" fillId="7" borderId="0" xfId="0" applyNumberFormat="1" applyFont="1" applyFill="1" applyAlignment="1">
      <alignment horizontal="right" vertical="center" wrapText="1"/>
    </xf>
    <xf numFmtId="0" fontId="34" fillId="7" borderId="0" xfId="0" applyFont="1" applyFill="1" applyAlignment="1">
      <alignment vertical="center"/>
    </xf>
    <xf numFmtId="180" fontId="34" fillId="7" borderId="0" xfId="0" applyNumberFormat="1" applyFont="1" applyFill="1" applyAlignment="1">
      <alignment vertical="center"/>
    </xf>
    <xf numFmtId="0" fontId="53" fillId="7" borderId="14" xfId="0" applyFont="1" applyFill="1" applyBorder="1"/>
    <xf numFmtId="41" fontId="48" fillId="7" borderId="14" xfId="2" applyFont="1" applyFill="1" applyBorder="1" applyAlignment="1">
      <alignment horizontal="right" vertical="top" wrapText="1"/>
    </xf>
    <xf numFmtId="0" fontId="52" fillId="7" borderId="37" xfId="0" applyFont="1" applyFill="1" applyBorder="1"/>
    <xf numFmtId="0" fontId="32" fillId="7" borderId="1" xfId="0" applyFont="1" applyFill="1" applyBorder="1"/>
    <xf numFmtId="0" fontId="55" fillId="7" borderId="14" xfId="0" applyFont="1" applyFill="1" applyBorder="1"/>
    <xf numFmtId="1" fontId="48" fillId="7" borderId="14" xfId="0" applyNumberFormat="1" applyFont="1" applyFill="1" applyBorder="1" applyAlignment="1">
      <alignment horizontal="right" vertical="top" wrapText="1"/>
    </xf>
    <xf numFmtId="1" fontId="48" fillId="7" borderId="22" xfId="0" applyNumberFormat="1" applyFont="1" applyFill="1" applyBorder="1" applyAlignment="1">
      <alignment horizontal="right" vertical="top" wrapText="1"/>
    </xf>
    <xf numFmtId="180" fontId="34" fillId="6" borderId="20" xfId="0" applyNumberFormat="1" applyFont="1" applyFill="1" applyBorder="1" applyAlignment="1">
      <alignment vertical="center"/>
    </xf>
    <xf numFmtId="0" fontId="32" fillId="7" borderId="39" xfId="0" applyFont="1" applyFill="1" applyBorder="1"/>
    <xf numFmtId="180" fontId="32" fillId="7" borderId="0" xfId="0" applyNumberFormat="1" applyFont="1" applyFill="1" applyAlignment="1">
      <alignment vertical="center"/>
    </xf>
    <xf numFmtId="0" fontId="32" fillId="7" borderId="37" xfId="0" applyFont="1" applyFill="1" applyBorder="1"/>
    <xf numFmtId="0" fontId="56" fillId="6" borderId="14" xfId="0" applyFont="1" applyFill="1" applyBorder="1"/>
    <xf numFmtId="180" fontId="48" fillId="6" borderId="0" xfId="0" applyNumberFormat="1" applyFont="1" applyFill="1" applyAlignment="1">
      <alignment horizontal="right" vertical="top" wrapText="1"/>
    </xf>
    <xf numFmtId="180" fontId="32" fillId="6" borderId="0" xfId="0" applyNumberFormat="1" applyFont="1" applyFill="1"/>
    <xf numFmtId="0" fontId="32" fillId="7" borderId="37" xfId="0" applyFont="1" applyFill="1" applyBorder="1" applyAlignment="1">
      <alignment horizontal="center" vertical="center"/>
    </xf>
    <xf numFmtId="176" fontId="32" fillId="7" borderId="37" xfId="3" applyNumberFormat="1" applyFont="1" applyFill="1" applyBorder="1" applyAlignment="1"/>
    <xf numFmtId="0" fontId="52" fillId="7" borderId="0" xfId="0" applyFont="1" applyFill="1"/>
    <xf numFmtId="180" fontId="32" fillId="7" borderId="0" xfId="0" applyNumberFormat="1" applyFont="1" applyFill="1"/>
    <xf numFmtId="0" fontId="44" fillId="7" borderId="40" xfId="0" applyFont="1" applyFill="1" applyBorder="1" applyAlignment="1">
      <alignment horizontal="right" wrapText="1"/>
    </xf>
    <xf numFmtId="0" fontId="44" fillId="7" borderId="0" xfId="0" applyFont="1" applyFill="1" applyAlignment="1">
      <alignment horizontal="left" vertical="top"/>
    </xf>
    <xf numFmtId="177" fontId="44" fillId="7" borderId="15" xfId="0" applyNumberFormat="1" applyFont="1" applyFill="1" applyBorder="1" applyAlignment="1">
      <alignment horizontal="right" vertical="top" wrapText="1"/>
    </xf>
    <xf numFmtId="177" fontId="44" fillId="7" borderId="0" xfId="0" applyNumberFormat="1" applyFont="1" applyFill="1" applyAlignment="1">
      <alignment horizontal="right" wrapText="1"/>
    </xf>
    <xf numFmtId="0" fontId="45" fillId="0" borderId="0" xfId="0" applyFont="1" applyAlignment="1">
      <alignment horizontal="right" vertical="top"/>
    </xf>
    <xf numFmtId="0" fontId="44" fillId="7" borderId="0" xfId="0" applyFont="1" applyFill="1" applyAlignment="1">
      <alignment horizontal="right" wrapText="1"/>
    </xf>
    <xf numFmtId="0" fontId="32" fillId="7" borderId="0" xfId="0" applyFont="1" applyFill="1" applyAlignment="1">
      <alignment horizontal="center" vertical="center"/>
    </xf>
    <xf numFmtId="184" fontId="44" fillId="7" borderId="15" xfId="0" applyNumberFormat="1" applyFont="1" applyFill="1" applyBorder="1" applyAlignment="1">
      <alignment horizontal="right" vertical="top" wrapText="1"/>
    </xf>
    <xf numFmtId="0" fontId="47" fillId="7" borderId="0" xfId="0" applyFont="1" applyFill="1" applyAlignment="1">
      <alignment horizontal="right" vertical="top"/>
    </xf>
    <xf numFmtId="176" fontId="57" fillId="7" borderId="0" xfId="3" applyNumberFormat="1" applyFont="1" applyFill="1" applyAlignment="1">
      <alignment horizontal="right" vertical="top" wrapText="1"/>
    </xf>
    <xf numFmtId="176" fontId="57" fillId="7" borderId="15" xfId="3" applyNumberFormat="1" applyFont="1" applyFill="1" applyBorder="1" applyAlignment="1">
      <alignment horizontal="right" vertical="top" wrapText="1"/>
    </xf>
    <xf numFmtId="0" fontId="58" fillId="0" borderId="0" xfId="0" applyFont="1" applyAlignment="1">
      <alignment horizontal="right" vertical="top"/>
    </xf>
    <xf numFmtId="176" fontId="58" fillId="7" borderId="0" xfId="3" applyNumberFormat="1" applyFont="1" applyFill="1" applyAlignment="1">
      <alignment horizontal="right" vertical="top" wrapText="1"/>
    </xf>
    <xf numFmtId="176" fontId="58" fillId="7" borderId="15" xfId="3" applyNumberFormat="1" applyFont="1" applyFill="1" applyBorder="1" applyAlignment="1">
      <alignment horizontal="right" vertical="top" wrapText="1"/>
    </xf>
    <xf numFmtId="10" fontId="32" fillId="7" borderId="37" xfId="0" applyNumberFormat="1" applyFont="1" applyFill="1" applyBorder="1" applyAlignment="1">
      <alignment horizontal="center" vertical="center"/>
    </xf>
    <xf numFmtId="0" fontId="44" fillId="7" borderId="20" xfId="0" applyFont="1" applyFill="1" applyBorder="1" applyAlignment="1">
      <alignment horizontal="left" vertical="top"/>
    </xf>
    <xf numFmtId="0" fontId="32" fillId="7" borderId="30" xfId="0" applyFont="1" applyFill="1" applyBorder="1"/>
    <xf numFmtId="185" fontId="32" fillId="6" borderId="20" xfId="0" applyNumberFormat="1" applyFont="1" applyFill="1" applyBorder="1"/>
    <xf numFmtId="176" fontId="32" fillId="6" borderId="20" xfId="3" applyNumberFormat="1" applyFont="1" applyFill="1" applyBorder="1" applyAlignment="1"/>
    <xf numFmtId="176" fontId="32" fillId="6" borderId="20" xfId="3" applyNumberFormat="1" applyFont="1" applyFill="1" applyBorder="1" applyAlignment="1">
      <alignment horizontal="center" vertical="center"/>
    </xf>
    <xf numFmtId="176" fontId="32" fillId="6" borderId="20" xfId="0" applyNumberFormat="1" applyFont="1" applyFill="1" applyBorder="1"/>
    <xf numFmtId="0" fontId="32" fillId="7" borderId="39" xfId="0" applyFont="1" applyFill="1" applyBorder="1" applyAlignment="1">
      <alignment horizontal="center" vertical="center"/>
    </xf>
    <xf numFmtId="0" fontId="53" fillId="7" borderId="0" xfId="0" applyFont="1" applyFill="1"/>
    <xf numFmtId="180" fontId="32" fillId="7" borderId="15" xfId="0" applyNumberFormat="1" applyFont="1" applyFill="1" applyBorder="1"/>
    <xf numFmtId="0" fontId="32" fillId="6" borderId="0" xfId="0" applyFont="1" applyFill="1" applyAlignment="1">
      <alignment horizontal="center" vertical="center"/>
    </xf>
    <xf numFmtId="0" fontId="47" fillId="0" borderId="0" xfId="0" applyFont="1" applyAlignment="1">
      <alignment horizontal="right" vertical="top"/>
    </xf>
    <xf numFmtId="9" fontId="32" fillId="7" borderId="15" xfId="3" applyFont="1" applyFill="1" applyBorder="1" applyAlignment="1"/>
    <xf numFmtId="176" fontId="32" fillId="6" borderId="0" xfId="3" applyNumberFormat="1" applyFont="1" applyFill="1" applyAlignment="1"/>
    <xf numFmtId="0" fontId="32" fillId="7" borderId="37" xfId="0" applyFont="1" applyFill="1" applyBorder="1" applyAlignment="1">
      <alignment horizontal="left" vertical="center"/>
    </xf>
    <xf numFmtId="0" fontId="32" fillId="6" borderId="0" xfId="0" applyFont="1" applyFill="1" applyAlignment="1">
      <alignment horizontal="left" vertical="center"/>
    </xf>
    <xf numFmtId="176" fontId="32" fillId="6" borderId="0" xfId="3" applyNumberFormat="1" applyFont="1" applyFill="1" applyAlignment="1">
      <alignment horizontal="right"/>
    </xf>
    <xf numFmtId="0" fontId="44" fillId="7" borderId="12" xfId="0" applyFont="1" applyFill="1" applyBorder="1" applyAlignment="1">
      <alignment horizontal="left" vertical="top"/>
    </xf>
    <xf numFmtId="181" fontId="34" fillId="7" borderId="12" xfId="0" applyNumberFormat="1" applyFont="1" applyFill="1" applyBorder="1" applyAlignment="1">
      <alignment vertical="center"/>
    </xf>
    <xf numFmtId="0" fontId="32" fillId="7" borderId="41" xfId="0" applyFont="1" applyFill="1" applyBorder="1" applyAlignment="1">
      <alignment horizontal="left" vertical="center"/>
    </xf>
    <xf numFmtId="0" fontId="32" fillId="7" borderId="12" xfId="0" applyFont="1" applyFill="1" applyBorder="1"/>
    <xf numFmtId="186" fontId="34" fillId="6" borderId="0" xfId="0" applyNumberFormat="1" applyFont="1" applyFill="1"/>
    <xf numFmtId="181" fontId="34" fillId="6" borderId="0" xfId="0" applyNumberFormat="1" applyFont="1" applyFill="1"/>
    <xf numFmtId="0" fontId="46" fillId="7" borderId="14" xfId="0" applyFont="1" applyFill="1" applyBorder="1" applyAlignment="1">
      <alignment horizontal="left" vertical="top"/>
    </xf>
    <xf numFmtId="181" fontId="32" fillId="7" borderId="0" xfId="0" applyNumberFormat="1" applyFont="1" applyFill="1"/>
    <xf numFmtId="9" fontId="53" fillId="7" borderId="0" xfId="3" applyFont="1" applyFill="1" applyAlignment="1"/>
    <xf numFmtId="9" fontId="32" fillId="7" borderId="37" xfId="0" applyNumberFormat="1" applyFont="1" applyFill="1" applyBorder="1"/>
    <xf numFmtId="0" fontId="47" fillId="7" borderId="22" xfId="0" applyFont="1" applyFill="1" applyBorder="1" applyAlignment="1">
      <alignment horizontal="right" vertical="top"/>
    </xf>
    <xf numFmtId="9" fontId="53" fillId="7" borderId="19" xfId="3" applyFont="1" applyFill="1" applyBorder="1" applyAlignment="1"/>
    <xf numFmtId="176" fontId="32" fillId="7" borderId="19" xfId="3" applyNumberFormat="1" applyFont="1" applyFill="1" applyBorder="1" applyAlignment="1"/>
    <xf numFmtId="9" fontId="32" fillId="7" borderId="42" xfId="0" applyNumberFormat="1" applyFont="1" applyFill="1" applyBorder="1"/>
    <xf numFmtId="0" fontId="32" fillId="7" borderId="19" xfId="0" applyFont="1" applyFill="1" applyBorder="1"/>
    <xf numFmtId="181" fontId="34" fillId="6" borderId="0" xfId="3" applyNumberFormat="1" applyFont="1" applyFill="1" applyAlignment="1"/>
    <xf numFmtId="0" fontId="34" fillId="6" borderId="0" xfId="0" applyFont="1" applyFill="1"/>
    <xf numFmtId="0" fontId="46" fillId="7" borderId="0" xfId="0" applyFont="1" applyFill="1" applyAlignment="1">
      <alignment horizontal="left" vertical="top"/>
    </xf>
    <xf numFmtId="0" fontId="48" fillId="7" borderId="0" xfId="0" applyFont="1" applyFill="1" applyAlignment="1">
      <alignment horizontal="left" vertical="top"/>
    </xf>
    <xf numFmtId="177" fontId="46" fillId="7" borderId="0" xfId="0" applyNumberFormat="1" applyFont="1" applyFill="1" applyAlignment="1">
      <alignment horizontal="right" vertical="top" wrapText="1"/>
    </xf>
    <xf numFmtId="184" fontId="44" fillId="6" borderId="0" xfId="0" applyNumberFormat="1" applyFont="1" applyFill="1" applyAlignment="1">
      <alignment horizontal="right" vertical="top" wrapText="1"/>
    </xf>
    <xf numFmtId="0" fontId="32" fillId="6" borderId="37" xfId="0" applyFont="1" applyFill="1" applyBorder="1"/>
    <xf numFmtId="0" fontId="32" fillId="6" borderId="1" xfId="0" applyFont="1" applyFill="1" applyBorder="1"/>
    <xf numFmtId="0" fontId="45" fillId="7" borderId="22" xfId="0" applyFont="1" applyFill="1" applyBorder="1" applyAlignment="1">
      <alignment horizontal="right" vertical="top"/>
    </xf>
    <xf numFmtId="177" fontId="46" fillId="7" borderId="19" xfId="0" applyNumberFormat="1" applyFont="1" applyFill="1" applyBorder="1" applyAlignment="1">
      <alignment horizontal="right" vertical="top" wrapText="1"/>
    </xf>
    <xf numFmtId="9" fontId="46" fillId="7" borderId="19" xfId="3" applyFont="1" applyFill="1" applyBorder="1" applyAlignment="1">
      <alignment horizontal="right" vertical="top" wrapText="1"/>
    </xf>
    <xf numFmtId="177" fontId="46" fillId="7" borderId="42" xfId="0" applyNumberFormat="1" applyFont="1" applyFill="1" applyBorder="1" applyAlignment="1">
      <alignment horizontal="right" vertical="top" wrapText="1"/>
    </xf>
    <xf numFmtId="177" fontId="46" fillId="7" borderId="37" xfId="0" applyNumberFormat="1" applyFont="1" applyFill="1" applyBorder="1" applyAlignment="1">
      <alignment horizontal="right" vertical="top" wrapText="1"/>
    </xf>
    <xf numFmtId="177" fontId="46" fillId="7" borderId="1" xfId="0" applyNumberFormat="1" applyFont="1" applyFill="1" applyBorder="1" applyAlignment="1">
      <alignment horizontal="right" vertical="top" wrapText="1"/>
    </xf>
    <xf numFmtId="177" fontId="46" fillId="6" borderId="37" xfId="0" applyNumberFormat="1" applyFont="1" applyFill="1" applyBorder="1" applyAlignment="1">
      <alignment horizontal="right" vertical="top" wrapText="1"/>
    </xf>
    <xf numFmtId="177" fontId="46" fillId="6" borderId="1" xfId="0" applyNumberFormat="1" applyFont="1" applyFill="1" applyBorder="1" applyAlignment="1">
      <alignment horizontal="right" vertical="top" wrapText="1"/>
    </xf>
    <xf numFmtId="0" fontId="46" fillId="7" borderId="19" xfId="0" applyFont="1" applyFill="1" applyBorder="1" applyAlignment="1">
      <alignment horizontal="left" vertical="top"/>
    </xf>
    <xf numFmtId="9" fontId="46" fillId="7" borderId="19" xfId="3" applyFont="1" applyFill="1" applyBorder="1" applyAlignment="1">
      <alignment horizontal="right" vertical="top"/>
    </xf>
    <xf numFmtId="0" fontId="46" fillId="7" borderId="42" xfId="0" applyFont="1" applyFill="1" applyBorder="1" applyAlignment="1">
      <alignment horizontal="left" vertical="top"/>
    </xf>
    <xf numFmtId="181" fontId="44" fillId="6" borderId="0" xfId="0" applyNumberFormat="1" applyFont="1" applyFill="1" applyAlignment="1">
      <alignment horizontal="right" vertical="top" wrapText="1"/>
    </xf>
    <xf numFmtId="0" fontId="46" fillId="6" borderId="37" xfId="0" applyFont="1" applyFill="1" applyBorder="1" applyAlignment="1">
      <alignment horizontal="left" vertical="top"/>
    </xf>
    <xf numFmtId="0" fontId="45" fillId="7" borderId="14" xfId="0" applyFont="1" applyFill="1" applyBorder="1" applyAlignment="1">
      <alignment horizontal="right" vertical="top"/>
    </xf>
    <xf numFmtId="0" fontId="46" fillId="7" borderId="37" xfId="0" applyFont="1" applyFill="1" applyBorder="1" applyAlignment="1">
      <alignment horizontal="left" vertical="top"/>
    </xf>
    <xf numFmtId="0" fontId="46" fillId="7" borderId="38" xfId="0" applyFont="1" applyFill="1" applyBorder="1" applyAlignment="1">
      <alignment horizontal="left" vertical="top"/>
    </xf>
    <xf numFmtId="177" fontId="32" fillId="7" borderId="20" xfId="3" applyNumberFormat="1" applyFont="1" applyFill="1" applyBorder="1" applyAlignment="1"/>
    <xf numFmtId="177" fontId="32" fillId="7" borderId="20" xfId="0" applyNumberFormat="1" applyFont="1" applyFill="1" applyBorder="1"/>
    <xf numFmtId="178" fontId="48" fillId="7" borderId="39" xfId="0" applyNumberFormat="1" applyFont="1" applyFill="1" applyBorder="1" applyAlignment="1">
      <alignment horizontal="right" vertical="top" wrapText="1"/>
    </xf>
    <xf numFmtId="0" fontId="46" fillId="7" borderId="39" xfId="0" applyFont="1" applyFill="1" applyBorder="1" applyAlignment="1">
      <alignment horizontal="left" vertical="top"/>
    </xf>
    <xf numFmtId="177" fontId="46" fillId="7" borderId="20" xfId="0" applyNumberFormat="1" applyFont="1" applyFill="1" applyBorder="1" applyAlignment="1">
      <alignment horizontal="right" vertical="top" wrapText="1"/>
    </xf>
    <xf numFmtId="0" fontId="46" fillId="6" borderId="0" xfId="0" applyFont="1" applyFill="1" applyAlignment="1">
      <alignment horizontal="left" vertical="top"/>
    </xf>
    <xf numFmtId="0" fontId="46" fillId="6" borderId="1" xfId="0" applyFont="1" applyFill="1" applyBorder="1" applyAlignment="1">
      <alignment horizontal="left" vertical="top"/>
    </xf>
    <xf numFmtId="0" fontId="46" fillId="6" borderId="14" xfId="0" applyFont="1" applyFill="1" applyBorder="1" applyAlignment="1">
      <alignment horizontal="left" vertical="top"/>
    </xf>
    <xf numFmtId="177" fontId="46" fillId="7" borderId="22" xfId="0" applyNumberFormat="1" applyFont="1" applyFill="1" applyBorder="1" applyAlignment="1">
      <alignment horizontal="right" vertical="top" wrapText="1"/>
    </xf>
    <xf numFmtId="178" fontId="48" fillId="7" borderId="37" xfId="0" applyNumberFormat="1" applyFont="1" applyFill="1" applyBorder="1" applyAlignment="1">
      <alignment horizontal="right" vertical="top" wrapText="1"/>
    </xf>
    <xf numFmtId="0" fontId="44" fillId="7" borderId="14" xfId="0" applyFont="1" applyFill="1" applyBorder="1" applyAlignment="1">
      <alignment horizontal="left" wrapText="1"/>
    </xf>
    <xf numFmtId="178" fontId="48" fillId="7" borderId="19" xfId="0" applyNumberFormat="1" applyFont="1" applyFill="1" applyBorder="1" applyAlignment="1">
      <alignment horizontal="right" vertical="top" wrapText="1"/>
    </xf>
    <xf numFmtId="187" fontId="46" fillId="7" borderId="0" xfId="0" applyNumberFormat="1" applyFont="1" applyFill="1" applyAlignment="1">
      <alignment horizontal="right" vertical="top" wrapText="1"/>
    </xf>
    <xf numFmtId="0" fontId="40" fillId="7" borderId="0" xfId="0" applyFont="1" applyFill="1" applyAlignment="1">
      <alignment horizontal="center" vertical="center" wrapText="1"/>
    </xf>
    <xf numFmtId="26" fontId="40" fillId="7" borderId="0" xfId="0" applyNumberFormat="1" applyFont="1" applyFill="1" applyAlignment="1">
      <alignment horizontal="center" vertical="center" wrapText="1"/>
    </xf>
    <xf numFmtId="9" fontId="40" fillId="7" borderId="0" xfId="0" applyNumberFormat="1" applyFont="1" applyFill="1" applyAlignment="1">
      <alignment horizontal="center" vertical="center" wrapText="1"/>
    </xf>
    <xf numFmtId="0" fontId="44" fillId="6" borderId="0" xfId="0" applyFont="1" applyFill="1" applyAlignment="1">
      <alignment vertical="center" wrapText="1"/>
    </xf>
    <xf numFmtId="0" fontId="44" fillId="6" borderId="0" xfId="0" applyFont="1" applyFill="1" applyAlignment="1">
      <alignment horizontal="right" vertical="center" wrapText="1"/>
    </xf>
    <xf numFmtId="0" fontId="44" fillId="7" borderId="0" xfId="0" applyFont="1" applyFill="1" applyAlignment="1">
      <alignment horizontal="left" vertical="center"/>
    </xf>
    <xf numFmtId="0" fontId="46" fillId="7" borderId="0" xfId="0" applyFont="1" applyFill="1" applyAlignment="1">
      <alignment horizontal="left" vertical="center"/>
    </xf>
    <xf numFmtId="177" fontId="44" fillId="7" borderId="0" xfId="0" applyNumberFormat="1" applyFont="1" applyFill="1" applyAlignment="1">
      <alignment horizontal="right" vertical="center" wrapText="1"/>
    </xf>
    <xf numFmtId="0" fontId="48" fillId="7" borderId="0" xfId="0" applyFont="1" applyFill="1" applyAlignment="1">
      <alignment horizontal="left" vertical="center"/>
    </xf>
    <xf numFmtId="178" fontId="48" fillId="7" borderId="0" xfId="0" applyNumberFormat="1" applyFont="1" applyFill="1" applyAlignment="1">
      <alignment horizontal="right" vertical="center" wrapText="1"/>
    </xf>
    <xf numFmtId="184" fontId="44" fillId="7" borderId="0" xfId="0" applyNumberFormat="1" applyFont="1" applyFill="1" applyAlignment="1">
      <alignment horizontal="right" vertical="center" wrapText="1"/>
    </xf>
    <xf numFmtId="177" fontId="44" fillId="7" borderId="33" xfId="0" applyNumberFormat="1" applyFont="1" applyFill="1" applyBorder="1" applyAlignment="1">
      <alignment horizontal="right" vertical="top" wrapText="1"/>
    </xf>
    <xf numFmtId="177" fontId="59" fillId="7" borderId="33" xfId="0" applyNumberFormat="1" applyFont="1" applyFill="1" applyBorder="1" applyAlignment="1">
      <alignment horizontal="right" vertical="top" wrapText="1"/>
    </xf>
    <xf numFmtId="0" fontId="60" fillId="7" borderId="1" xfId="4" applyFill="1" applyAlignment="1"/>
    <xf numFmtId="177" fontId="61" fillId="7" borderId="0" xfId="0" applyNumberFormat="1" applyFont="1" applyFill="1" applyAlignment="1">
      <alignment horizontal="right" vertical="top" wrapText="1"/>
    </xf>
    <xf numFmtId="177" fontId="59" fillId="7" borderId="0" xfId="0" applyNumberFormat="1" applyFont="1" applyFill="1" applyAlignment="1">
      <alignment horizontal="right" vertical="top" wrapText="1"/>
    </xf>
    <xf numFmtId="0" fontId="43" fillId="11" borderId="0" xfId="0" applyFont="1" applyFill="1"/>
    <xf numFmtId="0" fontId="20" fillId="0" borderId="0" xfId="0" applyFont="1"/>
    <xf numFmtId="0" fontId="7" fillId="0" borderId="0" xfId="0" applyFont="1"/>
    <xf numFmtId="0" fontId="65" fillId="5" borderId="5" xfId="0" applyFont="1" applyFill="1" applyBorder="1" applyAlignment="1">
      <alignment horizontal="left"/>
    </xf>
    <xf numFmtId="0" fontId="65" fillId="5" borderId="5" xfId="0" applyFont="1" applyFill="1" applyBorder="1" applyAlignment="1">
      <alignment horizontal="right"/>
    </xf>
    <xf numFmtId="0" fontId="65" fillId="5" borderId="6" xfId="0" applyFont="1" applyFill="1" applyBorder="1" applyAlignment="1">
      <alignment horizontal="right"/>
    </xf>
    <xf numFmtId="0" fontId="11" fillId="0" borderId="0" xfId="0" applyFont="1"/>
    <xf numFmtId="0" fontId="67" fillId="0" borderId="7" xfId="0" applyFont="1" applyBorder="1" applyAlignment="1">
      <alignment horizontal="left" vertical="top"/>
    </xf>
    <xf numFmtId="10" fontId="67" fillId="0" borderId="0" xfId="0" applyNumberFormat="1" applyFont="1" applyAlignment="1">
      <alignment horizontal="right" vertical="top"/>
    </xf>
    <xf numFmtId="10" fontId="67" fillId="0" borderId="7" xfId="0" applyNumberFormat="1" applyFont="1" applyBorder="1" applyAlignment="1">
      <alignment horizontal="right" vertical="top"/>
    </xf>
    <xf numFmtId="0" fontId="67" fillId="0" borderId="0" xfId="0" applyFont="1" applyAlignment="1">
      <alignment horizontal="right" vertical="top"/>
    </xf>
    <xf numFmtId="0" fontId="67" fillId="0" borderId="7" xfId="0" applyFont="1" applyBorder="1" applyAlignment="1">
      <alignment horizontal="right" vertical="top"/>
    </xf>
    <xf numFmtId="0" fontId="9" fillId="0" borderId="0" xfId="0" applyFont="1"/>
    <xf numFmtId="0" fontId="10" fillId="0" borderId="0" xfId="0" applyFont="1"/>
    <xf numFmtId="0" fontId="72" fillId="0" borderId="0" xfId="0" applyFont="1"/>
    <xf numFmtId="0" fontId="74" fillId="0" borderId="0" xfId="0" applyFont="1"/>
    <xf numFmtId="0" fontId="73" fillId="0" borderId="0" xfId="0" applyFont="1"/>
    <xf numFmtId="0" fontId="76" fillId="0" borderId="0" xfId="0" applyFont="1"/>
    <xf numFmtId="0" fontId="25" fillId="0" borderId="0" xfId="0" applyFont="1"/>
    <xf numFmtId="0" fontId="68" fillId="0" borderId="0" xfId="0" applyFont="1"/>
    <xf numFmtId="0" fontId="80" fillId="0" borderId="0" xfId="0" applyFont="1"/>
    <xf numFmtId="0" fontId="81" fillId="0" borderId="0" xfId="0" applyFont="1"/>
    <xf numFmtId="0" fontId="18" fillId="0" borderId="0" xfId="0" applyFont="1"/>
    <xf numFmtId="0" fontId="1" fillId="0" borderId="1" xfId="0" applyFont="1" applyBorder="1"/>
    <xf numFmtId="0" fontId="21" fillId="0" borderId="0" xfId="0" applyFont="1"/>
    <xf numFmtId="0" fontId="84" fillId="0" borderId="0" xfId="0" applyFont="1"/>
    <xf numFmtId="0" fontId="85" fillId="0" borderId="0" xfId="0" applyFont="1"/>
    <xf numFmtId="0" fontId="2" fillId="0" borderId="0" xfId="0" applyFont="1" applyAlignment="1">
      <alignment horizontal="right"/>
    </xf>
    <xf numFmtId="0" fontId="2" fillId="0" borderId="0" xfId="0" applyFont="1" applyAlignment="1">
      <alignment horizontal="center"/>
    </xf>
    <xf numFmtId="0" fontId="70" fillId="0" borderId="0" xfId="0" applyFont="1"/>
    <xf numFmtId="0" fontId="0" fillId="7" borderId="1" xfId="0" applyFill="1" applyBorder="1"/>
    <xf numFmtId="0" fontId="5" fillId="7" borderId="0" xfId="0" applyFont="1" applyFill="1"/>
    <xf numFmtId="0" fontId="86" fillId="6" borderId="14" xfId="0" applyFont="1" applyFill="1" applyBorder="1" applyAlignment="1">
      <alignment horizontal="left" vertical="top"/>
    </xf>
    <xf numFmtId="0" fontId="86" fillId="0" borderId="14" xfId="0" applyFont="1" applyFill="1" applyBorder="1" applyAlignment="1">
      <alignment horizontal="left" vertical="top"/>
    </xf>
    <xf numFmtId="181" fontId="44" fillId="0" borderId="0" xfId="0" applyNumberFormat="1" applyFont="1" applyFill="1" applyAlignment="1">
      <alignment horizontal="right" vertical="top" wrapText="1"/>
    </xf>
    <xf numFmtId="0" fontId="46" fillId="0" borderId="37" xfId="0" applyFont="1" applyFill="1" applyBorder="1" applyAlignment="1">
      <alignment horizontal="left" vertical="top"/>
    </xf>
    <xf numFmtId="177" fontId="46" fillId="0" borderId="1" xfId="0" applyNumberFormat="1" applyFont="1" applyFill="1" applyBorder="1" applyAlignment="1">
      <alignment horizontal="right" vertical="top" wrapText="1"/>
    </xf>
    <xf numFmtId="0" fontId="87" fillId="6" borderId="14" xfId="0" applyFont="1" applyFill="1" applyBorder="1" applyAlignment="1">
      <alignment horizontal="left" vertical="top"/>
    </xf>
    <xf numFmtId="181" fontId="50" fillId="6" borderId="0" xfId="0" applyNumberFormat="1" applyFont="1" applyFill="1" applyAlignment="1">
      <alignment horizontal="right" vertical="top" wrapText="1"/>
    </xf>
    <xf numFmtId="9" fontId="50" fillId="6" borderId="0" xfId="3" applyFont="1" applyFill="1" applyAlignment="1">
      <alignment horizontal="right" vertical="top" wrapText="1"/>
    </xf>
    <xf numFmtId="0" fontId="5" fillId="0" borderId="0" xfId="0" applyFont="1"/>
    <xf numFmtId="0" fontId="17" fillId="0" borderId="0" xfId="0" applyFont="1"/>
    <xf numFmtId="0" fontId="0" fillId="0" borderId="1" xfId="0" applyBorder="1"/>
    <xf numFmtId="0" fontId="2" fillId="0" borderId="0" xfId="0" applyFont="1"/>
    <xf numFmtId="0" fontId="0" fillId="0" borderId="0" xfId="0"/>
    <xf numFmtId="0" fontId="32" fillId="7" borderId="39" xfId="0" applyFont="1" applyFill="1" applyBorder="1" applyAlignment="1">
      <alignment horizontal="center"/>
    </xf>
    <xf numFmtId="0" fontId="32" fillId="7" borderId="20" xfId="0" applyFont="1" applyFill="1" applyBorder="1" applyAlignment="1">
      <alignment horizontal="center"/>
    </xf>
    <xf numFmtId="0" fontId="44" fillId="7" borderId="35" xfId="0" applyFont="1" applyFill="1" applyBorder="1" applyAlignment="1">
      <alignment horizontal="center" wrapText="1"/>
    </xf>
    <xf numFmtId="0" fontId="44" fillId="7" borderId="23" xfId="0" applyFont="1" applyFill="1" applyBorder="1" applyAlignment="1">
      <alignment horizontal="center" wrapText="1"/>
    </xf>
    <xf numFmtId="0" fontId="32" fillId="7" borderId="36" xfId="0" applyFont="1" applyFill="1" applyBorder="1" applyAlignment="1">
      <alignment horizontal="center"/>
    </xf>
    <xf numFmtId="0" fontId="32" fillId="7" borderId="25" xfId="0" applyFont="1" applyFill="1" applyBorder="1" applyAlignment="1">
      <alignment horizontal="center"/>
    </xf>
    <xf numFmtId="0" fontId="32" fillId="7" borderId="37" xfId="0" applyFont="1" applyFill="1" applyBorder="1" applyAlignment="1">
      <alignment horizontal="center"/>
    </xf>
    <xf numFmtId="0" fontId="32" fillId="7" borderId="1" xfId="0" applyFont="1" applyFill="1" applyBorder="1" applyAlignment="1">
      <alignment horizontal="center"/>
    </xf>
    <xf numFmtId="9" fontId="32" fillId="7" borderId="37" xfId="0" applyNumberFormat="1" applyFont="1" applyFill="1" applyBorder="1" applyAlignment="1">
      <alignment horizontal="center"/>
    </xf>
    <xf numFmtId="9" fontId="32" fillId="7" borderId="1" xfId="0" applyNumberFormat="1" applyFont="1" applyFill="1" applyBorder="1" applyAlignment="1">
      <alignment horizontal="center"/>
    </xf>
    <xf numFmtId="0" fontId="46" fillId="7" borderId="35" xfId="0" applyFont="1" applyFill="1" applyBorder="1" applyAlignment="1">
      <alignment horizontal="center" vertical="center" wrapText="1"/>
    </xf>
    <xf numFmtId="0" fontId="46" fillId="7" borderId="23" xfId="0" applyFont="1" applyFill="1" applyBorder="1" applyAlignment="1">
      <alignment horizontal="center" vertical="center" wrapText="1"/>
    </xf>
    <xf numFmtId="9" fontId="32" fillId="7" borderId="39" xfId="0" applyNumberFormat="1" applyFont="1" applyFill="1" applyBorder="1" applyAlignment="1">
      <alignment horizontal="center"/>
    </xf>
    <xf numFmtId="9" fontId="32" fillId="7" borderId="20" xfId="0" applyNumberFormat="1" applyFont="1" applyFill="1" applyBorder="1" applyAlignment="1">
      <alignment horizontal="center"/>
    </xf>
    <xf numFmtId="0" fontId="32" fillId="7" borderId="37" xfId="0" applyFont="1" applyFill="1" applyBorder="1" applyAlignment="1">
      <alignment horizontal="center" vertical="center"/>
    </xf>
    <xf numFmtId="0" fontId="32" fillId="7" borderId="1" xfId="0" applyFont="1" applyFill="1" applyBorder="1" applyAlignment="1">
      <alignment horizontal="center" vertical="center"/>
    </xf>
    <xf numFmtId="0" fontId="44" fillId="7" borderId="23" xfId="0" applyFont="1" applyFill="1" applyBorder="1" applyAlignment="1">
      <alignment horizontal="center" vertical="center" wrapText="1"/>
    </xf>
    <xf numFmtId="0" fontId="44" fillId="7" borderId="35" xfId="0" applyFont="1" applyFill="1" applyBorder="1" applyAlignment="1">
      <alignment horizontal="center" vertical="center" wrapText="1"/>
    </xf>
    <xf numFmtId="0" fontId="28" fillId="7" borderId="30" xfId="0" applyFont="1" applyFill="1" applyBorder="1" applyAlignment="1">
      <alignment vertical="center" wrapText="1"/>
    </xf>
    <xf numFmtId="0" fontId="28" fillId="7" borderId="31" xfId="0" applyFont="1" applyFill="1" applyBorder="1" applyAlignment="1">
      <alignment vertical="center" wrapText="1"/>
    </xf>
    <xf numFmtId="0" fontId="28" fillId="7" borderId="15" xfId="0" applyFont="1" applyFill="1" applyBorder="1" applyAlignment="1">
      <alignment vertical="center" wrapText="1"/>
    </xf>
    <xf numFmtId="0" fontId="32" fillId="7" borderId="12" xfId="0" applyFont="1" applyFill="1" applyBorder="1" applyAlignment="1">
      <alignment horizontal="center"/>
    </xf>
    <xf numFmtId="0" fontId="32" fillId="7" borderId="19" xfId="0" applyFont="1" applyFill="1" applyBorder="1" applyAlignment="1">
      <alignment horizontal="center" vertical="center"/>
    </xf>
    <xf numFmtId="0" fontId="30" fillId="7" borderId="18" xfId="0" applyFont="1" applyFill="1" applyBorder="1" applyAlignment="1">
      <alignment horizontal="center"/>
    </xf>
    <xf numFmtId="0" fontId="37" fillId="9" borderId="18" xfId="0" applyFont="1" applyFill="1" applyBorder="1" applyAlignment="1">
      <alignment horizontal="center" vertical="center" wrapText="1"/>
    </xf>
    <xf numFmtId="0" fontId="32" fillId="7" borderId="18" xfId="0" applyFont="1" applyFill="1" applyBorder="1" applyAlignment="1">
      <alignment horizontal="center" vertical="center"/>
    </xf>
    <xf numFmtId="0" fontId="37" fillId="8" borderId="25" xfId="0" applyFont="1" applyFill="1" applyBorder="1" applyAlignment="1">
      <alignment horizontal="center" vertical="center" wrapText="1"/>
    </xf>
    <xf numFmtId="0" fontId="37" fillId="8" borderId="0" xfId="0" applyFont="1" applyFill="1" applyAlignment="1">
      <alignment horizontal="center" vertical="center" wrapText="1"/>
    </xf>
    <xf numFmtId="0" fontId="37" fillId="8" borderId="19" xfId="0" applyFont="1" applyFill="1" applyBorder="1" applyAlignment="1">
      <alignment horizontal="center" vertical="center" wrapText="1"/>
    </xf>
    <xf numFmtId="0" fontId="37" fillId="8" borderId="20" xfId="0" applyFont="1" applyFill="1" applyBorder="1" applyAlignment="1">
      <alignment horizontal="center" vertical="center" wrapText="1"/>
    </xf>
    <xf numFmtId="0" fontId="37" fillId="8" borderId="28" xfId="0" applyFont="1" applyFill="1" applyBorder="1" applyAlignment="1">
      <alignment horizontal="center" vertical="center" wrapText="1"/>
    </xf>
  </cellXfs>
  <cellStyles count="5">
    <cellStyle name="Invisible" xfId="4" xr:uid="{3896BA9F-35DE-4AB2-BA9F-FB93D3A59E5B}"/>
    <cellStyle name="백분율" xfId="3" builtinId="5"/>
    <cellStyle name="쉼표 [0]" xfId="2" builtinId="6"/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lang="en" b="0">
                <a:solidFill>
                  <a:srgbClr val="757575"/>
                </a:solidFill>
                <a:latin typeface="+mn-lt"/>
              </a:rPr>
              <a:t>Energy Industrial, Thermal Barrier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[1]시트1!$M$358</c:f>
              <c:strCache>
                <c:ptCount val="1"/>
                <c:pt idx="0">
                  <c:v>Energy Industrial</c:v>
                </c:pt>
              </c:strCache>
            </c:strRef>
          </c:tx>
          <c:spPr>
            <a:solidFill>
              <a:srgbClr val="4285F4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[1]시트1!$N$357:$Z$357</c:f>
              <c:strCache>
                <c:ptCount val="13"/>
                <c:pt idx="0">
                  <c:v>1Q21</c:v>
                </c:pt>
                <c:pt idx="1">
                  <c:v>2Q21</c:v>
                </c:pt>
                <c:pt idx="2">
                  <c:v>3Q21</c:v>
                </c:pt>
                <c:pt idx="3">
                  <c:v>4Q21</c:v>
                </c:pt>
                <c:pt idx="4">
                  <c:v>1Q22</c:v>
                </c:pt>
                <c:pt idx="5">
                  <c:v>2Q22</c:v>
                </c:pt>
                <c:pt idx="6">
                  <c:v>3Q22</c:v>
                </c:pt>
                <c:pt idx="7">
                  <c:v>4Q22</c:v>
                </c:pt>
                <c:pt idx="8">
                  <c:v>1Q23</c:v>
                </c:pt>
                <c:pt idx="9">
                  <c:v>2Q23</c:v>
                </c:pt>
                <c:pt idx="10">
                  <c:v>3Q23</c:v>
                </c:pt>
                <c:pt idx="11">
                  <c:v>4Q23</c:v>
                </c:pt>
                <c:pt idx="12">
                  <c:v>1Q24</c:v>
                </c:pt>
              </c:strCache>
            </c:strRef>
          </c:cat>
          <c:val>
            <c:numRef>
              <c:f>[1]시트1!$N$358:$Z$358</c:f>
              <c:numCache>
                <c:formatCode>General</c:formatCode>
                <c:ptCount val="13"/>
                <c:pt idx="0">
                  <c:v>0.99299999999999999</c:v>
                </c:pt>
                <c:pt idx="1">
                  <c:v>0.99099999999999999</c:v>
                </c:pt>
                <c:pt idx="2">
                  <c:v>0.96799999999999997</c:v>
                </c:pt>
                <c:pt idx="3">
                  <c:v>0.83199999999999996</c:v>
                </c:pt>
                <c:pt idx="4">
                  <c:v>0.79900000000000004</c:v>
                </c:pt>
                <c:pt idx="5">
                  <c:v>0.76700000000000002</c:v>
                </c:pt>
                <c:pt idx="6">
                  <c:v>0.68100000000000005</c:v>
                </c:pt>
                <c:pt idx="7">
                  <c:v>0.56999999999999995</c:v>
                </c:pt>
                <c:pt idx="8">
                  <c:v>0.746</c:v>
                </c:pt>
                <c:pt idx="9">
                  <c:v>0.748</c:v>
                </c:pt>
                <c:pt idx="10">
                  <c:v>0.46100000000000002</c:v>
                </c:pt>
                <c:pt idx="11">
                  <c:v>0.36799999999999999</c:v>
                </c:pt>
                <c:pt idx="12">
                  <c:v>0.307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E1BC-4C66-899C-361F47C2915F}"/>
            </c:ext>
          </c:extLst>
        </c:ser>
        <c:ser>
          <c:idx val="1"/>
          <c:order val="1"/>
          <c:tx>
            <c:strRef>
              <c:f>[1]시트1!$M$359</c:f>
              <c:strCache>
                <c:ptCount val="1"/>
                <c:pt idx="0">
                  <c:v>Thermal Barrier</c:v>
                </c:pt>
              </c:strCache>
            </c:strRef>
          </c:tx>
          <c:spPr>
            <a:solidFill>
              <a:srgbClr val="EA4335"/>
            </a:solidFill>
            <a:ln cmpd="sng">
              <a:solidFill>
                <a:srgbClr val="000000"/>
              </a:solidFill>
            </a:ln>
          </c:spPr>
          <c:invertIfNegative val="1"/>
          <c:cat>
            <c:strRef>
              <c:f>[1]시트1!$N$357:$Z$357</c:f>
              <c:strCache>
                <c:ptCount val="13"/>
                <c:pt idx="0">
                  <c:v>1Q21</c:v>
                </c:pt>
                <c:pt idx="1">
                  <c:v>2Q21</c:v>
                </c:pt>
                <c:pt idx="2">
                  <c:v>3Q21</c:v>
                </c:pt>
                <c:pt idx="3">
                  <c:v>4Q21</c:v>
                </c:pt>
                <c:pt idx="4">
                  <c:v>1Q22</c:v>
                </c:pt>
                <c:pt idx="5">
                  <c:v>2Q22</c:v>
                </c:pt>
                <c:pt idx="6">
                  <c:v>3Q22</c:v>
                </c:pt>
                <c:pt idx="7">
                  <c:v>4Q22</c:v>
                </c:pt>
                <c:pt idx="8">
                  <c:v>1Q23</c:v>
                </c:pt>
                <c:pt idx="9">
                  <c:v>2Q23</c:v>
                </c:pt>
                <c:pt idx="10">
                  <c:v>3Q23</c:v>
                </c:pt>
                <c:pt idx="11">
                  <c:v>4Q23</c:v>
                </c:pt>
                <c:pt idx="12">
                  <c:v>1Q24</c:v>
                </c:pt>
              </c:strCache>
            </c:strRef>
          </c:cat>
          <c:val>
            <c:numRef>
              <c:f>[1]시트1!$N$359:$Z$359</c:f>
              <c:numCache>
                <c:formatCode>General</c:formatCode>
                <c:ptCount val="13"/>
                <c:pt idx="0">
                  <c:v>4.0000000000000001E-3</c:v>
                </c:pt>
                <c:pt idx="1">
                  <c:v>6.0000000000000001E-3</c:v>
                </c:pt>
                <c:pt idx="2">
                  <c:v>0.03</c:v>
                </c:pt>
                <c:pt idx="3">
                  <c:v>0.17199999999999999</c:v>
                </c:pt>
                <c:pt idx="4">
                  <c:v>0.19800000000000001</c:v>
                </c:pt>
                <c:pt idx="5">
                  <c:v>0.24099999999999999</c:v>
                </c:pt>
                <c:pt idx="6">
                  <c:v>0.32700000000000001</c:v>
                </c:pt>
                <c:pt idx="7">
                  <c:v>0.41899999999999998</c:v>
                </c:pt>
                <c:pt idx="8">
                  <c:v>0.26300000000000001</c:v>
                </c:pt>
                <c:pt idx="9">
                  <c:v>0.27</c:v>
                </c:pt>
                <c:pt idx="10">
                  <c:v>0.54300000000000004</c:v>
                </c:pt>
                <c:pt idx="11">
                  <c:v>0.629</c:v>
                </c:pt>
                <c:pt idx="12">
                  <c:v>0.68799999999999994</c:v>
                </c:pt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1-E1BC-4C66-899C-361F47C291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014770646"/>
        <c:axId val="2139648916"/>
      </c:barChart>
      <c:catAx>
        <c:axId val="101477064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" b="0">
                    <a:solidFill>
                      <a:srgbClr val="000000"/>
                    </a:solidFill>
                    <a:latin typeface="+mn-lt"/>
                  </a:rPr>
                  <a:t>(U.S Dollars in millions)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2139648916"/>
        <c:crosses val="autoZero"/>
        <c:auto val="1"/>
        <c:lblAlgn val="ctr"/>
        <c:lblOffset val="100"/>
        <c:noMultiLvlLbl val="1"/>
      </c:catAx>
      <c:valAx>
        <c:axId val="213964891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ko-KR" alt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ko-KR"/>
          </a:p>
        </c:txPr>
        <c:crossAx val="1014770646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ko-KR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.png"/><Relationship Id="rId21" Type="http://schemas.openxmlformats.org/officeDocument/2006/relationships/image" Target="../media/image21.png"/><Relationship Id="rId42" Type="http://schemas.openxmlformats.org/officeDocument/2006/relationships/image" Target="../media/image41.png"/><Relationship Id="rId47" Type="http://schemas.openxmlformats.org/officeDocument/2006/relationships/image" Target="../media/image46.png"/><Relationship Id="rId63" Type="http://schemas.openxmlformats.org/officeDocument/2006/relationships/image" Target="../media/image62.png"/><Relationship Id="rId68" Type="http://schemas.openxmlformats.org/officeDocument/2006/relationships/image" Target="../media/image67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8.png"/><Relationship Id="rId11" Type="http://schemas.openxmlformats.org/officeDocument/2006/relationships/image" Target="../media/image11.png"/><Relationship Id="rId24" Type="http://schemas.openxmlformats.org/officeDocument/2006/relationships/image" Target="../media/image23.png"/><Relationship Id="rId32" Type="http://schemas.openxmlformats.org/officeDocument/2006/relationships/image" Target="../media/image31.png"/><Relationship Id="rId37" Type="http://schemas.openxmlformats.org/officeDocument/2006/relationships/image" Target="../media/image36.png"/><Relationship Id="rId40" Type="http://schemas.openxmlformats.org/officeDocument/2006/relationships/image" Target="../media/image39.png"/><Relationship Id="rId45" Type="http://schemas.openxmlformats.org/officeDocument/2006/relationships/image" Target="../media/image44.png"/><Relationship Id="rId53" Type="http://schemas.openxmlformats.org/officeDocument/2006/relationships/image" Target="../media/image52.png"/><Relationship Id="rId58" Type="http://schemas.openxmlformats.org/officeDocument/2006/relationships/image" Target="../media/image57.png"/><Relationship Id="rId66" Type="http://schemas.openxmlformats.org/officeDocument/2006/relationships/image" Target="../media/image65.png"/><Relationship Id="rId5" Type="http://schemas.openxmlformats.org/officeDocument/2006/relationships/image" Target="../media/image5.png"/><Relationship Id="rId61" Type="http://schemas.openxmlformats.org/officeDocument/2006/relationships/image" Target="../media/image60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png"/><Relationship Id="rId56" Type="http://schemas.openxmlformats.org/officeDocument/2006/relationships/image" Target="../media/image55.png"/><Relationship Id="rId64" Type="http://schemas.openxmlformats.org/officeDocument/2006/relationships/image" Target="../media/image63.png"/><Relationship Id="rId69" Type="http://schemas.openxmlformats.org/officeDocument/2006/relationships/image" Target="../media/image68.pn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4.png"/><Relationship Id="rId33" Type="http://schemas.openxmlformats.org/officeDocument/2006/relationships/image" Target="../media/image32.png"/><Relationship Id="rId38" Type="http://schemas.openxmlformats.org/officeDocument/2006/relationships/image" Target="../media/image37.png"/><Relationship Id="rId46" Type="http://schemas.openxmlformats.org/officeDocument/2006/relationships/image" Target="../media/image45.png"/><Relationship Id="rId59" Type="http://schemas.openxmlformats.org/officeDocument/2006/relationships/image" Target="../media/image58.png"/><Relationship Id="rId67" Type="http://schemas.openxmlformats.org/officeDocument/2006/relationships/image" Target="../media/image66.pn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54" Type="http://schemas.openxmlformats.org/officeDocument/2006/relationships/image" Target="../media/image53.png"/><Relationship Id="rId62" Type="http://schemas.openxmlformats.org/officeDocument/2006/relationships/image" Target="../media/image6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chart" Target="../charts/chart1.xml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image" Target="../media/image48.png"/><Relationship Id="rId57" Type="http://schemas.openxmlformats.org/officeDocument/2006/relationships/image" Target="../media/image56.png"/><Relationship Id="rId10" Type="http://schemas.openxmlformats.org/officeDocument/2006/relationships/image" Target="../media/image10.png"/><Relationship Id="rId31" Type="http://schemas.openxmlformats.org/officeDocument/2006/relationships/image" Target="../media/image30.png"/><Relationship Id="rId44" Type="http://schemas.openxmlformats.org/officeDocument/2006/relationships/image" Target="../media/image43.png"/><Relationship Id="rId52" Type="http://schemas.openxmlformats.org/officeDocument/2006/relationships/image" Target="../media/image51.png"/><Relationship Id="rId60" Type="http://schemas.openxmlformats.org/officeDocument/2006/relationships/image" Target="../media/image59.png"/><Relationship Id="rId65" Type="http://schemas.openxmlformats.org/officeDocument/2006/relationships/image" Target="../media/image6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8.png"/><Relationship Id="rId34" Type="http://schemas.openxmlformats.org/officeDocument/2006/relationships/image" Target="../media/image33.png"/><Relationship Id="rId50" Type="http://schemas.openxmlformats.org/officeDocument/2006/relationships/image" Target="../media/image49.png"/><Relationship Id="rId55" Type="http://schemas.openxmlformats.org/officeDocument/2006/relationships/image" Target="../media/image5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139701</xdr:colOff>
      <xdr:row>110</xdr:row>
      <xdr:rowOff>21317</xdr:rowOff>
    </xdr:from>
    <xdr:ext cx="1362075" cy="1733550"/>
    <xdr:pic>
      <xdr:nvPicPr>
        <xdr:cNvPr id="148" name="image13.png" title="이미지">
          <a:extLst>
            <a:ext uri="{FF2B5EF4-FFF2-40B4-BE49-F238E27FC236}">
              <a16:creationId xmlns:a16="http://schemas.microsoft.com/office/drawing/2014/main" id="{4B522C43-6A15-4288-9CF0-6969EDB27A37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417551" y="20804867"/>
          <a:ext cx="1362075" cy="1733550"/>
        </a:xfrm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34925</xdr:colOff>
      <xdr:row>179</xdr:row>
      <xdr:rowOff>190500</xdr:rowOff>
    </xdr:from>
    <xdr:ext cx="2886075" cy="1466850"/>
    <xdr:pic>
      <xdr:nvPicPr>
        <xdr:cNvPr id="149" name="image22.png" title="이미지">
          <a:extLst>
            <a:ext uri="{FF2B5EF4-FFF2-40B4-BE49-F238E27FC236}">
              <a16:creationId xmlns:a16="http://schemas.microsoft.com/office/drawing/2014/main" id="{2DA9772F-E902-4462-BF58-954138FE955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407525" y="34131250"/>
          <a:ext cx="2886075" cy="1466850"/>
        </a:xfrm>
        <a:prstGeom prst="rect">
          <a:avLst/>
        </a:prstGeom>
        <a:noFill/>
      </xdr:spPr>
    </xdr:pic>
    <xdr:clientData fLocksWithSheet="0"/>
  </xdr:oneCellAnchor>
  <xdr:oneCellAnchor>
    <xdr:from>
      <xdr:col>18</xdr:col>
      <xdr:colOff>442819</xdr:colOff>
      <xdr:row>102</xdr:row>
      <xdr:rowOff>112059</xdr:rowOff>
    </xdr:from>
    <xdr:ext cx="3860241" cy="1269999"/>
    <xdr:pic>
      <xdr:nvPicPr>
        <xdr:cNvPr id="150" name="image2.png" title="이미지">
          <a:extLst>
            <a:ext uri="{FF2B5EF4-FFF2-40B4-BE49-F238E27FC236}">
              <a16:creationId xmlns:a16="http://schemas.microsoft.com/office/drawing/2014/main" id="{0E0C6229-FCB0-422A-BB93-6A70E3C835D4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720669" y="19371609"/>
          <a:ext cx="3860241" cy="1269999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809625</xdr:colOff>
      <xdr:row>43</xdr:row>
      <xdr:rowOff>66675</xdr:rowOff>
    </xdr:from>
    <xdr:ext cx="4552950" cy="3048000"/>
    <xdr:pic>
      <xdr:nvPicPr>
        <xdr:cNvPr id="151" name="image1.png" title="이미지">
          <a:extLst>
            <a:ext uri="{FF2B5EF4-FFF2-40B4-BE49-F238E27FC236}">
              <a16:creationId xmlns:a16="http://schemas.microsoft.com/office/drawing/2014/main" id="{3B412B3C-8B83-48E0-A9F1-A26FC657535E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683125" y="8067675"/>
          <a:ext cx="4552950" cy="304800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572992</xdr:colOff>
      <xdr:row>153</xdr:row>
      <xdr:rowOff>109611</xdr:rowOff>
    </xdr:from>
    <xdr:ext cx="1899771" cy="2105959"/>
    <xdr:pic>
      <xdr:nvPicPr>
        <xdr:cNvPr id="152" name="image25.png" title="이미지">
          <a:extLst>
            <a:ext uri="{FF2B5EF4-FFF2-40B4-BE49-F238E27FC236}">
              <a16:creationId xmlns:a16="http://schemas.microsoft.com/office/drawing/2014/main" id="{23892482-BCA4-45D3-B7C7-35D40453263D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72992" y="29097361"/>
          <a:ext cx="1899771" cy="2105959"/>
        </a:xfrm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185056</xdr:colOff>
      <xdr:row>211</xdr:row>
      <xdr:rowOff>18143</xdr:rowOff>
    </xdr:from>
    <xdr:ext cx="2064658" cy="971096"/>
    <xdr:pic>
      <xdr:nvPicPr>
        <xdr:cNvPr id="153" name="image26.png" title="이미지">
          <a:extLst>
            <a:ext uri="{FF2B5EF4-FFF2-40B4-BE49-F238E27FC236}">
              <a16:creationId xmlns:a16="http://schemas.microsoft.com/office/drawing/2014/main" id="{0FDEE4BB-10E5-499A-AD36-BDE5AD22C093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557656" y="40054893"/>
          <a:ext cx="2064658" cy="971096"/>
        </a:xfrm>
        <a:prstGeom prst="rect">
          <a:avLst/>
        </a:prstGeom>
        <a:noFill/>
      </xdr:spPr>
    </xdr:pic>
    <xdr:clientData fLocksWithSheet="0"/>
  </xdr:oneCellAnchor>
  <xdr:oneCellAnchor>
    <xdr:from>
      <xdr:col>14</xdr:col>
      <xdr:colOff>263071</xdr:colOff>
      <xdr:row>133</xdr:row>
      <xdr:rowOff>63500</xdr:rowOff>
    </xdr:from>
    <xdr:ext cx="2839357" cy="1533071"/>
    <xdr:pic>
      <xdr:nvPicPr>
        <xdr:cNvPr id="154" name="image33.png" title="이미지">
          <a:extLst>
            <a:ext uri="{FF2B5EF4-FFF2-40B4-BE49-F238E27FC236}">
              <a16:creationId xmlns:a16="http://schemas.microsoft.com/office/drawing/2014/main" id="{BBED2D0A-38BC-4FCD-81B0-CE52BE9D4617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416721" y="25241250"/>
          <a:ext cx="2839357" cy="1533071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409998</xdr:colOff>
      <xdr:row>133</xdr:row>
      <xdr:rowOff>39179</xdr:rowOff>
    </xdr:from>
    <xdr:ext cx="2754992" cy="1539875"/>
    <xdr:pic>
      <xdr:nvPicPr>
        <xdr:cNvPr id="155" name="image8.png" title="이미지">
          <a:extLst>
            <a:ext uri="{FF2B5EF4-FFF2-40B4-BE49-F238E27FC236}">
              <a16:creationId xmlns:a16="http://schemas.microsoft.com/office/drawing/2014/main" id="{1651789E-0A19-4E5B-9B9B-07CBDF069FB5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439448" y="25216929"/>
          <a:ext cx="2754992" cy="1539875"/>
        </a:xfrm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247518</xdr:colOff>
      <xdr:row>220</xdr:row>
      <xdr:rowOff>144100</xdr:rowOff>
    </xdr:from>
    <xdr:ext cx="2165484" cy="3023429"/>
    <xdr:pic>
      <xdr:nvPicPr>
        <xdr:cNvPr id="156" name="image20.png" title="이미지">
          <a:extLst>
            <a:ext uri="{FF2B5EF4-FFF2-40B4-BE49-F238E27FC236}">
              <a16:creationId xmlns:a16="http://schemas.microsoft.com/office/drawing/2014/main" id="{42832E3D-B486-46C8-9087-18B025FDE9A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9620118" y="41895350"/>
          <a:ext cx="2165484" cy="3023429"/>
        </a:xfrm>
        <a:prstGeom prst="rect">
          <a:avLst/>
        </a:prstGeom>
        <a:noFill/>
      </xdr:spPr>
    </xdr:pic>
    <xdr:clientData fLocksWithSheet="0"/>
  </xdr:oneCellAnchor>
  <xdr:oneCellAnchor>
    <xdr:from>
      <xdr:col>20</xdr:col>
      <xdr:colOff>26276</xdr:colOff>
      <xdr:row>179</xdr:row>
      <xdr:rowOff>184963</xdr:rowOff>
    </xdr:from>
    <xdr:ext cx="3223172" cy="2311243"/>
    <xdr:pic>
      <xdr:nvPicPr>
        <xdr:cNvPr id="157" name="image5.png" title="이미지">
          <a:extLst>
            <a:ext uri="{FF2B5EF4-FFF2-40B4-BE49-F238E27FC236}">
              <a16:creationId xmlns:a16="http://schemas.microsoft.com/office/drawing/2014/main" id="{E85A8889-A738-45C4-9B41-D1194FDD718A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4866226" y="34125713"/>
          <a:ext cx="3223172" cy="2311243"/>
        </a:xfrm>
        <a:prstGeom prst="rect">
          <a:avLst/>
        </a:prstGeom>
        <a:noFill/>
      </xdr:spPr>
    </xdr:pic>
    <xdr:clientData fLocksWithSheet="0"/>
  </xdr:oneCellAnchor>
  <xdr:oneCellAnchor>
    <xdr:from>
      <xdr:col>20</xdr:col>
      <xdr:colOff>86633</xdr:colOff>
      <xdr:row>110</xdr:row>
      <xdr:rowOff>39460</xdr:rowOff>
    </xdr:from>
    <xdr:ext cx="3571875" cy="1733550"/>
    <xdr:pic>
      <xdr:nvPicPr>
        <xdr:cNvPr id="158" name="image21.png" title="이미지">
          <a:extLst>
            <a:ext uri="{FF2B5EF4-FFF2-40B4-BE49-F238E27FC236}">
              <a16:creationId xmlns:a16="http://schemas.microsoft.com/office/drawing/2014/main" id="{2FFEA2AA-901A-469C-A096-338458E12914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4926583" y="20823010"/>
          <a:ext cx="3571875" cy="173355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381000</xdr:colOff>
      <xdr:row>1</xdr:row>
      <xdr:rowOff>94164150</xdr:rowOff>
    </xdr:from>
    <xdr:ext cx="5019675" cy="2695575"/>
    <xdr:pic>
      <xdr:nvPicPr>
        <xdr:cNvPr id="159" name="image11.png" title="이미지">
          <a:extLst>
            <a:ext uri="{FF2B5EF4-FFF2-40B4-BE49-F238E27FC236}">
              <a16:creationId xmlns:a16="http://schemas.microsoft.com/office/drawing/2014/main" id="{AEC3FE29-0EB1-4542-9DEF-B28459873CBD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1315700" y="190500"/>
          <a:ext cx="5019675" cy="2695575"/>
        </a:xfrm>
        <a:prstGeom prst="rect">
          <a:avLst/>
        </a:prstGeom>
        <a:noFill/>
      </xdr:spPr>
    </xdr:pic>
    <xdr:clientData fLocksWithSheet="0"/>
  </xdr:oneCellAnchor>
  <xdr:oneCellAnchor>
    <xdr:from>
      <xdr:col>18</xdr:col>
      <xdr:colOff>27668</xdr:colOff>
      <xdr:row>198</xdr:row>
      <xdr:rowOff>172357</xdr:rowOff>
    </xdr:from>
    <xdr:ext cx="2185761" cy="1967593"/>
    <xdr:pic>
      <xdr:nvPicPr>
        <xdr:cNvPr id="160" name="image39.png" title="이미지">
          <a:extLst>
            <a:ext uri="{FF2B5EF4-FFF2-40B4-BE49-F238E27FC236}">
              <a16:creationId xmlns:a16="http://schemas.microsoft.com/office/drawing/2014/main" id="{424EE48F-3013-4C01-8F51-9B003E1C3B2D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305518" y="37732607"/>
          <a:ext cx="2185761" cy="1967593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847725</xdr:colOff>
      <xdr:row>24</xdr:row>
      <xdr:rowOff>142875</xdr:rowOff>
    </xdr:from>
    <xdr:ext cx="4152900" cy="1266825"/>
    <xdr:pic>
      <xdr:nvPicPr>
        <xdr:cNvPr id="161" name="image41.png" title="이미지">
          <a:extLst>
            <a:ext uri="{FF2B5EF4-FFF2-40B4-BE49-F238E27FC236}">
              <a16:creationId xmlns:a16="http://schemas.microsoft.com/office/drawing/2014/main" id="{EEAEE37D-1B40-4C71-A255-FB5CA333BC3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4683125" y="4524375"/>
          <a:ext cx="4152900" cy="126682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731562</xdr:colOff>
      <xdr:row>143</xdr:row>
      <xdr:rowOff>56617</xdr:rowOff>
    </xdr:from>
    <xdr:ext cx="2809422" cy="2100037"/>
    <xdr:pic>
      <xdr:nvPicPr>
        <xdr:cNvPr id="162" name="image35.png" title="이미지">
          <a:extLst>
            <a:ext uri="{FF2B5EF4-FFF2-40B4-BE49-F238E27FC236}">
              <a16:creationId xmlns:a16="http://schemas.microsoft.com/office/drawing/2014/main" id="{77901542-A435-4938-9C95-CB91A66026F9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7761012" y="27139367"/>
          <a:ext cx="2809422" cy="2100037"/>
        </a:xfrm>
        <a:prstGeom prst="rect">
          <a:avLst/>
        </a:prstGeom>
        <a:noFill/>
      </xdr:spPr>
    </xdr:pic>
    <xdr:clientData fLocksWithSheet="0"/>
  </xdr:oneCellAnchor>
  <xdr:oneCellAnchor>
    <xdr:from>
      <xdr:col>12</xdr:col>
      <xdr:colOff>743857</xdr:colOff>
      <xdr:row>198</xdr:row>
      <xdr:rowOff>190500</xdr:rowOff>
    </xdr:from>
    <xdr:ext cx="3771900" cy="2076450"/>
    <xdr:pic>
      <xdr:nvPicPr>
        <xdr:cNvPr id="163" name="image3.png" title="이미지">
          <a:extLst>
            <a:ext uri="{FF2B5EF4-FFF2-40B4-BE49-F238E27FC236}">
              <a16:creationId xmlns:a16="http://schemas.microsoft.com/office/drawing/2014/main" id="{45E86841-C623-4A30-8AB2-8B0CF3866E6D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9335407" y="37750750"/>
          <a:ext cx="3771900" cy="2076450"/>
        </a:xfrm>
        <a:prstGeom prst="rect">
          <a:avLst/>
        </a:prstGeom>
        <a:noFill/>
      </xdr:spPr>
    </xdr:pic>
    <xdr:clientData fLocksWithSheet="0"/>
  </xdr:oneCellAnchor>
  <xdr:oneCellAnchor>
    <xdr:from>
      <xdr:col>12</xdr:col>
      <xdr:colOff>358589</xdr:colOff>
      <xdr:row>162</xdr:row>
      <xdr:rowOff>134471</xdr:rowOff>
    </xdr:from>
    <xdr:ext cx="1856013" cy="2497817"/>
    <xdr:pic>
      <xdr:nvPicPr>
        <xdr:cNvPr id="164" name="image32.png" title="이미지">
          <a:extLst>
            <a:ext uri="{FF2B5EF4-FFF2-40B4-BE49-F238E27FC236}">
              <a16:creationId xmlns:a16="http://schemas.microsoft.com/office/drawing/2014/main" id="{E576A29A-5858-41C7-B57D-A3F5D8BD0E8D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8950139" y="30836721"/>
          <a:ext cx="1856013" cy="2497817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109</xdr:row>
      <xdr:rowOff>0</xdr:rowOff>
    </xdr:from>
    <xdr:ext cx="4010025" cy="2276475"/>
    <xdr:pic>
      <xdr:nvPicPr>
        <xdr:cNvPr id="165" name="image42.png" title="이미지">
          <a:extLst>
            <a:ext uri="{FF2B5EF4-FFF2-40B4-BE49-F238E27FC236}">
              <a16:creationId xmlns:a16="http://schemas.microsoft.com/office/drawing/2014/main" id="{F20A0127-9F91-4C6E-9262-3A30C1A2B7B2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20593050"/>
          <a:ext cx="4010025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35859</xdr:colOff>
      <xdr:row>64</xdr:row>
      <xdr:rowOff>134472</xdr:rowOff>
    </xdr:from>
    <xdr:ext cx="3036047" cy="2817079"/>
    <xdr:pic>
      <xdr:nvPicPr>
        <xdr:cNvPr id="166" name="image56.png" title="이미지">
          <a:extLst>
            <a:ext uri="{FF2B5EF4-FFF2-40B4-BE49-F238E27FC236}">
              <a16:creationId xmlns:a16="http://schemas.microsoft.com/office/drawing/2014/main" id="{6DA27653-6317-4BD4-BF33-318E84C4B421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7846359" y="12135972"/>
          <a:ext cx="3036047" cy="2817079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227724</xdr:colOff>
      <xdr:row>205</xdr:row>
      <xdr:rowOff>140139</xdr:rowOff>
    </xdr:from>
    <xdr:ext cx="3729143" cy="1251586"/>
    <xdr:pic>
      <xdr:nvPicPr>
        <xdr:cNvPr id="167" name="그림 166">
          <a:extLst>
            <a:ext uri="{FF2B5EF4-FFF2-40B4-BE49-F238E27FC236}">
              <a16:creationId xmlns:a16="http://schemas.microsoft.com/office/drawing/2014/main" id="{A0DEF517-0F25-42C4-81B0-0B1C8707F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27724" y="39033889"/>
          <a:ext cx="3729143" cy="1251586"/>
        </a:xfrm>
        <a:prstGeom prst="rect">
          <a:avLst/>
        </a:prstGeom>
      </xdr:spPr>
    </xdr:pic>
    <xdr:clientData/>
  </xdr:oneCellAnchor>
  <xdr:oneCellAnchor>
    <xdr:from>
      <xdr:col>6</xdr:col>
      <xdr:colOff>376623</xdr:colOff>
      <xdr:row>205</xdr:row>
      <xdr:rowOff>140137</xdr:rowOff>
    </xdr:from>
    <xdr:ext cx="3748191" cy="1261110"/>
    <xdr:pic>
      <xdr:nvPicPr>
        <xdr:cNvPr id="168" name="그림 167">
          <a:extLst>
            <a:ext uri="{FF2B5EF4-FFF2-40B4-BE49-F238E27FC236}">
              <a16:creationId xmlns:a16="http://schemas.microsoft.com/office/drawing/2014/main" id="{DDBDFA31-5668-4D28-B0A3-BF7B15E7C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281873" y="39033887"/>
          <a:ext cx="3748191" cy="1261110"/>
        </a:xfrm>
        <a:prstGeom prst="rect">
          <a:avLst/>
        </a:prstGeom>
      </xdr:spPr>
    </xdr:pic>
    <xdr:clientData/>
  </xdr:oneCellAnchor>
  <xdr:oneCellAnchor>
    <xdr:from>
      <xdr:col>5</xdr:col>
      <xdr:colOff>43793</xdr:colOff>
      <xdr:row>153</xdr:row>
      <xdr:rowOff>148895</xdr:rowOff>
    </xdr:from>
    <xdr:ext cx="4190205" cy="2169761"/>
    <xdr:pic>
      <xdr:nvPicPr>
        <xdr:cNvPr id="169" name="그림 168">
          <a:extLst>
            <a:ext uri="{FF2B5EF4-FFF2-40B4-BE49-F238E27FC236}">
              <a16:creationId xmlns:a16="http://schemas.microsoft.com/office/drawing/2014/main" id="{3214B95E-8E02-497C-96C5-381F4F6F4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167993" y="29136645"/>
          <a:ext cx="4190205" cy="2169761"/>
        </a:xfrm>
        <a:prstGeom prst="rect">
          <a:avLst/>
        </a:prstGeom>
      </xdr:spPr>
    </xdr:pic>
    <xdr:clientData/>
  </xdr:oneCellAnchor>
  <xdr:oneCellAnchor>
    <xdr:from>
      <xdr:col>2</xdr:col>
      <xdr:colOff>47625</xdr:colOff>
      <xdr:row>388</xdr:row>
      <xdr:rowOff>20226</xdr:rowOff>
    </xdr:from>
    <xdr:ext cx="5286375" cy="3238500"/>
    <xdr:graphicFrame macro="">
      <xdr:nvGraphicFramePr>
        <xdr:cNvPr id="170" name="Chart 1" title="차트">
          <a:extLst>
            <a:ext uri="{FF2B5EF4-FFF2-40B4-BE49-F238E27FC236}">
              <a16:creationId xmlns:a16="http://schemas.microsoft.com/office/drawing/2014/main" id="{0ABCCAED-3A0B-4856-B367-E7F8F2898A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 fLocksWithSheet="0"/>
  </xdr:oneCellAnchor>
  <xdr:oneCellAnchor>
    <xdr:from>
      <xdr:col>25</xdr:col>
      <xdr:colOff>790575</xdr:colOff>
      <xdr:row>336</xdr:row>
      <xdr:rowOff>114300</xdr:rowOff>
    </xdr:from>
    <xdr:ext cx="2295525" cy="2276475"/>
    <xdr:pic>
      <xdr:nvPicPr>
        <xdr:cNvPr id="171" name="image1.png" title="이미지">
          <a:extLst>
            <a:ext uri="{FF2B5EF4-FFF2-40B4-BE49-F238E27FC236}">
              <a16:creationId xmlns:a16="http://schemas.microsoft.com/office/drawing/2014/main" id="{97BFA905-A397-49E9-8E8C-7C40728B388A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9523075" y="59162950"/>
          <a:ext cx="2295525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14</xdr:col>
      <xdr:colOff>610961</xdr:colOff>
      <xdr:row>322</xdr:row>
      <xdr:rowOff>146958</xdr:rowOff>
    </xdr:from>
    <xdr:ext cx="4657725" cy="2590800"/>
    <xdr:pic>
      <xdr:nvPicPr>
        <xdr:cNvPr id="172" name="image20.png" title="이미지">
          <a:extLst>
            <a:ext uri="{FF2B5EF4-FFF2-40B4-BE49-F238E27FC236}">
              <a16:creationId xmlns:a16="http://schemas.microsoft.com/office/drawing/2014/main" id="{028BE66E-9C01-441F-9B7C-3529C56591BA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764611" y="56471458"/>
          <a:ext cx="4657725" cy="25908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329294</xdr:colOff>
      <xdr:row>324</xdr:row>
      <xdr:rowOff>167369</xdr:rowOff>
    </xdr:from>
    <xdr:ext cx="2969078" cy="1683202"/>
    <xdr:pic>
      <xdr:nvPicPr>
        <xdr:cNvPr id="173" name="image10.png" title="이미지">
          <a:extLst>
            <a:ext uri="{FF2B5EF4-FFF2-40B4-BE49-F238E27FC236}">
              <a16:creationId xmlns:a16="http://schemas.microsoft.com/office/drawing/2014/main" id="{089DABC5-583D-4088-A7DA-4B5FAAD440A8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358744" y="56853819"/>
          <a:ext cx="2969078" cy="1683202"/>
        </a:xfrm>
        <a:prstGeom prst="rect">
          <a:avLst/>
        </a:prstGeom>
        <a:noFill/>
      </xdr:spPr>
    </xdr:pic>
    <xdr:clientData fLocksWithSheet="0"/>
  </xdr:oneCellAnchor>
  <xdr:oneCellAnchor>
    <xdr:from>
      <xdr:col>12</xdr:col>
      <xdr:colOff>342900</xdr:colOff>
      <xdr:row>367</xdr:row>
      <xdr:rowOff>152400</xdr:rowOff>
    </xdr:from>
    <xdr:ext cx="3162300" cy="2476500"/>
    <xdr:pic>
      <xdr:nvPicPr>
        <xdr:cNvPr id="174" name="image59.png" title="이미지">
          <a:extLst>
            <a:ext uri="{FF2B5EF4-FFF2-40B4-BE49-F238E27FC236}">
              <a16:creationId xmlns:a16="http://schemas.microsoft.com/office/drawing/2014/main" id="{41378211-3FDC-42B4-A27A-E7B20B330B61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8934450" y="65303400"/>
          <a:ext cx="3162300" cy="24765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</xdr:colOff>
      <xdr:row>310</xdr:row>
      <xdr:rowOff>190500</xdr:rowOff>
    </xdr:from>
    <xdr:ext cx="4152900" cy="2076450"/>
    <xdr:pic>
      <xdr:nvPicPr>
        <xdr:cNvPr id="175" name="image72.png" title="이미지">
          <a:extLst>
            <a:ext uri="{FF2B5EF4-FFF2-40B4-BE49-F238E27FC236}">
              <a16:creationId xmlns:a16="http://schemas.microsoft.com/office/drawing/2014/main" id="{777FEB06-6BB9-4B70-9A4B-17FD37626D9D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828675" y="54152800"/>
          <a:ext cx="4152900" cy="2076450"/>
        </a:xfrm>
        <a:prstGeom prst="rect">
          <a:avLst/>
        </a:prstGeom>
        <a:noFill/>
      </xdr:spPr>
    </xdr:pic>
    <xdr:clientData fLocksWithSheet="0"/>
  </xdr:oneCellAnchor>
  <xdr:oneCellAnchor>
    <xdr:from>
      <xdr:col>14</xdr:col>
      <xdr:colOff>713015</xdr:colOff>
      <xdr:row>339</xdr:row>
      <xdr:rowOff>193221</xdr:rowOff>
    </xdr:from>
    <xdr:ext cx="2171700" cy="2076450"/>
    <xdr:pic>
      <xdr:nvPicPr>
        <xdr:cNvPr id="176" name="image32.png" title="이미지">
          <a:extLst>
            <a:ext uri="{FF2B5EF4-FFF2-40B4-BE49-F238E27FC236}">
              <a16:creationId xmlns:a16="http://schemas.microsoft.com/office/drawing/2014/main" id="{A7CCE66E-55A4-4ED9-8A38-8E6AE24F9D5E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0866665" y="59832421"/>
          <a:ext cx="2171700" cy="207645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157843</xdr:colOff>
      <xdr:row>351</xdr:row>
      <xdr:rowOff>95250</xdr:rowOff>
    </xdr:from>
    <xdr:ext cx="2171700" cy="2590800"/>
    <xdr:pic>
      <xdr:nvPicPr>
        <xdr:cNvPr id="177" name="image37.png" title="이미지">
          <a:extLst>
            <a:ext uri="{FF2B5EF4-FFF2-40B4-BE49-F238E27FC236}">
              <a16:creationId xmlns:a16="http://schemas.microsoft.com/office/drawing/2014/main" id="{8E40C9F6-F880-4EE9-8317-E63C2DF69CAC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1092543" y="62096650"/>
          <a:ext cx="2171700" cy="25908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29634</xdr:colOff>
      <xdr:row>371</xdr:row>
      <xdr:rowOff>26458</xdr:rowOff>
    </xdr:from>
    <xdr:ext cx="4552950" cy="1800225"/>
    <xdr:pic>
      <xdr:nvPicPr>
        <xdr:cNvPr id="178" name="image21.png" title="이미지">
          <a:extLst>
            <a:ext uri="{FF2B5EF4-FFF2-40B4-BE49-F238E27FC236}">
              <a16:creationId xmlns:a16="http://schemas.microsoft.com/office/drawing/2014/main" id="{28AEEEEA-89F3-49A6-852A-E236B3C7F564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810684" y="65964858"/>
          <a:ext cx="4552950" cy="180022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426</xdr:row>
      <xdr:rowOff>180975</xdr:rowOff>
    </xdr:from>
    <xdr:ext cx="2295525" cy="2476500"/>
    <xdr:pic>
      <xdr:nvPicPr>
        <xdr:cNvPr id="179" name="image42.png" title="이미지">
          <a:extLst>
            <a:ext uri="{FF2B5EF4-FFF2-40B4-BE49-F238E27FC236}">
              <a16:creationId xmlns:a16="http://schemas.microsoft.com/office/drawing/2014/main" id="{9DCE50AB-4097-47CB-8E5D-1209A67D879B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2457450" y="76946125"/>
          <a:ext cx="2295525" cy="24765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419</xdr:row>
      <xdr:rowOff>161925</xdr:rowOff>
    </xdr:from>
    <xdr:ext cx="4200525" cy="1181100"/>
    <xdr:pic>
      <xdr:nvPicPr>
        <xdr:cNvPr id="180" name="image38.png" title="이미지">
          <a:extLst>
            <a:ext uri="{FF2B5EF4-FFF2-40B4-BE49-F238E27FC236}">
              <a16:creationId xmlns:a16="http://schemas.microsoft.com/office/drawing/2014/main" id="{CA2DEE2B-457E-45F7-930B-37B4690BF2ED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95350" y="75549125"/>
          <a:ext cx="4200525" cy="1181100"/>
        </a:xfrm>
        <a:prstGeom prst="rect">
          <a:avLst/>
        </a:prstGeom>
        <a:noFill/>
      </xdr:spPr>
    </xdr:pic>
    <xdr:clientData fLocksWithSheet="0"/>
  </xdr:oneCellAnchor>
  <xdr:oneCellAnchor>
    <xdr:from>
      <xdr:col>14</xdr:col>
      <xdr:colOff>106319</xdr:colOff>
      <xdr:row>441</xdr:row>
      <xdr:rowOff>179984</xdr:rowOff>
    </xdr:from>
    <xdr:ext cx="3333750" cy="3933825"/>
    <xdr:pic>
      <xdr:nvPicPr>
        <xdr:cNvPr id="181" name="image63.png" title="이미지">
          <a:extLst>
            <a:ext uri="{FF2B5EF4-FFF2-40B4-BE49-F238E27FC236}">
              <a16:creationId xmlns:a16="http://schemas.microsoft.com/office/drawing/2014/main" id="{3819BA39-39EE-4D8A-94A6-F75D228EA7E5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0259969" y="79897884"/>
          <a:ext cx="3333750" cy="3933825"/>
        </a:xfrm>
        <a:prstGeom prst="rect">
          <a:avLst/>
        </a:prstGeom>
        <a:noFill/>
      </xdr:spPr>
    </xdr:pic>
    <xdr:clientData fLocksWithSheet="0"/>
  </xdr:oneCellAnchor>
  <xdr:oneCellAnchor>
    <xdr:from>
      <xdr:col>14</xdr:col>
      <xdr:colOff>207395</xdr:colOff>
      <xdr:row>464</xdr:row>
      <xdr:rowOff>1607</xdr:rowOff>
    </xdr:from>
    <xdr:ext cx="4351905" cy="2792393"/>
    <xdr:pic>
      <xdr:nvPicPr>
        <xdr:cNvPr id="182" name="image70.png" title="이미지">
          <a:extLst>
            <a:ext uri="{FF2B5EF4-FFF2-40B4-BE49-F238E27FC236}">
              <a16:creationId xmlns:a16="http://schemas.microsoft.com/office/drawing/2014/main" id="{127ABF16-2B6C-4FC3-9608-7761490C9157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10361045" y="84247057"/>
          <a:ext cx="4351905" cy="2792393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99822</xdr:colOff>
      <xdr:row>446</xdr:row>
      <xdr:rowOff>30262</xdr:rowOff>
    </xdr:from>
    <xdr:ext cx="3574661" cy="2314863"/>
    <xdr:pic>
      <xdr:nvPicPr>
        <xdr:cNvPr id="183" name="그림 182">
          <a:extLst>
            <a:ext uri="{FF2B5EF4-FFF2-40B4-BE49-F238E27FC236}">
              <a16:creationId xmlns:a16="http://schemas.microsoft.com/office/drawing/2014/main" id="{79D7835F-81DC-4ECA-8796-48C7EF50E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348222" y="80732412"/>
          <a:ext cx="3574661" cy="2314863"/>
        </a:xfrm>
        <a:prstGeom prst="rect">
          <a:avLst/>
        </a:prstGeom>
      </xdr:spPr>
    </xdr:pic>
    <xdr:clientData/>
  </xdr:oneCellAnchor>
  <xdr:oneCellAnchor>
    <xdr:from>
      <xdr:col>15</xdr:col>
      <xdr:colOff>114300</xdr:colOff>
      <xdr:row>506</xdr:row>
      <xdr:rowOff>12700</xdr:rowOff>
    </xdr:from>
    <xdr:ext cx="7410450" cy="2628900"/>
    <xdr:pic>
      <xdr:nvPicPr>
        <xdr:cNvPr id="184" name="image62.png" title="이미지">
          <a:extLst>
            <a:ext uri="{FF2B5EF4-FFF2-40B4-BE49-F238E27FC236}">
              <a16:creationId xmlns:a16="http://schemas.microsoft.com/office/drawing/2014/main" id="{BC22DB19-92A1-4B35-9A9C-6CD50B9D7A83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1049000" y="92525850"/>
          <a:ext cx="7410450" cy="2628900"/>
        </a:xfrm>
        <a:prstGeom prst="rect">
          <a:avLst/>
        </a:prstGeom>
        <a:noFill/>
      </xdr:spPr>
    </xdr:pic>
    <xdr:clientData fLocksWithSheet="0"/>
  </xdr:oneCellAnchor>
  <xdr:oneCellAnchor>
    <xdr:from>
      <xdr:col>19</xdr:col>
      <xdr:colOff>812799</xdr:colOff>
      <xdr:row>472</xdr:row>
      <xdr:rowOff>67734</xdr:rowOff>
    </xdr:from>
    <xdr:ext cx="6979073" cy="4750775"/>
    <xdr:pic>
      <xdr:nvPicPr>
        <xdr:cNvPr id="185" name="그림 184">
          <a:extLst>
            <a:ext uri="{FF2B5EF4-FFF2-40B4-BE49-F238E27FC236}">
              <a16:creationId xmlns:a16="http://schemas.microsoft.com/office/drawing/2014/main" id="{9AD5A792-53AE-475E-B3A3-15C2A394D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839949" y="85887984"/>
          <a:ext cx="6979073" cy="4750775"/>
        </a:xfrm>
        <a:prstGeom prst="rect">
          <a:avLst/>
        </a:prstGeom>
      </xdr:spPr>
    </xdr:pic>
    <xdr:clientData/>
  </xdr:oneCellAnchor>
  <xdr:oneCellAnchor>
    <xdr:from>
      <xdr:col>11</xdr:col>
      <xdr:colOff>768788</xdr:colOff>
      <xdr:row>1118</xdr:row>
      <xdr:rowOff>174954</xdr:rowOff>
    </xdr:from>
    <xdr:ext cx="5848350" cy="2076450"/>
    <xdr:pic>
      <xdr:nvPicPr>
        <xdr:cNvPr id="186" name="image17.png" title="이미지">
          <a:extLst>
            <a:ext uri="{FF2B5EF4-FFF2-40B4-BE49-F238E27FC236}">
              <a16:creationId xmlns:a16="http://schemas.microsoft.com/office/drawing/2014/main" id="{518F4A82-26B7-4493-9110-33EB1F89AA5E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8579288" y="213407954"/>
          <a:ext cx="5848350" cy="20764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323850</xdr:colOff>
      <xdr:row>1022</xdr:row>
      <xdr:rowOff>95250</xdr:rowOff>
    </xdr:from>
    <xdr:ext cx="6057900" cy="3581400"/>
    <xdr:pic>
      <xdr:nvPicPr>
        <xdr:cNvPr id="187" name="image8.png" title="이미지">
          <a:extLst>
            <a:ext uri="{FF2B5EF4-FFF2-40B4-BE49-F238E27FC236}">
              <a16:creationId xmlns:a16="http://schemas.microsoft.com/office/drawing/2014/main" id="{CA5A843A-F461-43F7-B6DC-37C0834FB14B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8134350" y="194202050"/>
          <a:ext cx="6057900" cy="358140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314325</xdr:colOff>
      <xdr:row>1040</xdr:row>
      <xdr:rowOff>38100</xdr:rowOff>
    </xdr:from>
    <xdr:ext cx="5362575" cy="3190875"/>
    <xdr:pic>
      <xdr:nvPicPr>
        <xdr:cNvPr id="188" name="image7.png" title="이미지">
          <a:extLst>
            <a:ext uri="{FF2B5EF4-FFF2-40B4-BE49-F238E27FC236}">
              <a16:creationId xmlns:a16="http://schemas.microsoft.com/office/drawing/2014/main" id="{5B1749BA-0309-41A3-B380-F8F687B01236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8124825" y="197719950"/>
          <a:ext cx="5362575" cy="31908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715471</xdr:colOff>
      <xdr:row>750</xdr:row>
      <xdr:rowOff>85863</xdr:rowOff>
    </xdr:from>
    <xdr:ext cx="5429250" cy="3048000"/>
    <xdr:pic>
      <xdr:nvPicPr>
        <xdr:cNvPr id="189" name="image16.png" title="이미지">
          <a:extLst>
            <a:ext uri="{FF2B5EF4-FFF2-40B4-BE49-F238E27FC236}">
              <a16:creationId xmlns:a16="http://schemas.microsoft.com/office/drawing/2014/main" id="{22DA5858-C42A-4D67-895E-DF8457444462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7744921" y="140630413"/>
          <a:ext cx="5429250" cy="30480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416983</xdr:colOff>
      <xdr:row>564</xdr:row>
      <xdr:rowOff>154517</xdr:rowOff>
    </xdr:from>
    <xdr:ext cx="4010025" cy="2276475"/>
    <xdr:pic>
      <xdr:nvPicPr>
        <xdr:cNvPr id="190" name="image27.png" title="이미지">
          <a:extLst>
            <a:ext uri="{FF2B5EF4-FFF2-40B4-BE49-F238E27FC236}">
              <a16:creationId xmlns:a16="http://schemas.microsoft.com/office/drawing/2014/main" id="{E6A22EA9-1B92-47E5-BE7D-C667E8AB4773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1351683" y="104084967"/>
          <a:ext cx="4010025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575732</xdr:colOff>
      <xdr:row>586</xdr:row>
      <xdr:rowOff>67734</xdr:rowOff>
    </xdr:from>
    <xdr:ext cx="7112001" cy="3843866"/>
    <xdr:pic>
      <xdr:nvPicPr>
        <xdr:cNvPr id="191" name="image4.png" title="이미지">
          <a:extLst>
            <a:ext uri="{FF2B5EF4-FFF2-40B4-BE49-F238E27FC236}">
              <a16:creationId xmlns:a16="http://schemas.microsoft.com/office/drawing/2014/main" id="{2DCE367B-899D-4B46-B59C-6D25E4A1CD8E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7605182" y="108328884"/>
          <a:ext cx="7112001" cy="3843866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133350</xdr:colOff>
      <xdr:row>1119</xdr:row>
      <xdr:rowOff>95250</xdr:rowOff>
    </xdr:from>
    <xdr:ext cx="6553200" cy="2590800"/>
    <xdr:pic>
      <xdr:nvPicPr>
        <xdr:cNvPr id="192" name="image3.png" title="이미지">
          <a:extLst>
            <a:ext uri="{FF2B5EF4-FFF2-40B4-BE49-F238E27FC236}">
              <a16:creationId xmlns:a16="http://schemas.microsoft.com/office/drawing/2014/main" id="{468E7B23-4EEA-47B9-B983-D618B321212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914400" y="213525100"/>
          <a:ext cx="6553200" cy="25908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342900</xdr:colOff>
      <xdr:row>1085</xdr:row>
      <xdr:rowOff>152400</xdr:rowOff>
    </xdr:from>
    <xdr:ext cx="5429250" cy="2628900"/>
    <xdr:pic>
      <xdr:nvPicPr>
        <xdr:cNvPr id="193" name="image5.png" title="이미지">
          <a:extLst>
            <a:ext uri="{FF2B5EF4-FFF2-40B4-BE49-F238E27FC236}">
              <a16:creationId xmlns:a16="http://schemas.microsoft.com/office/drawing/2014/main" id="{A22027BF-B706-482B-A7E4-ECC27F8AF429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123950" y="206889350"/>
          <a:ext cx="5429250" cy="26289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99484</xdr:colOff>
      <xdr:row>525</xdr:row>
      <xdr:rowOff>48683</xdr:rowOff>
    </xdr:from>
    <xdr:ext cx="7648575" cy="1962150"/>
    <xdr:pic>
      <xdr:nvPicPr>
        <xdr:cNvPr id="194" name="image25.png" title="이미지">
          <a:extLst>
            <a:ext uri="{FF2B5EF4-FFF2-40B4-BE49-F238E27FC236}">
              <a16:creationId xmlns:a16="http://schemas.microsoft.com/office/drawing/2014/main" id="{251E40F0-90D5-4AB3-9159-8730A8B48248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880534" y="96301983"/>
          <a:ext cx="7648575" cy="196215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332828</xdr:colOff>
      <xdr:row>842</xdr:row>
      <xdr:rowOff>122839</xdr:rowOff>
    </xdr:from>
    <xdr:ext cx="4819650" cy="1447800"/>
    <xdr:pic>
      <xdr:nvPicPr>
        <xdr:cNvPr id="195" name="image24.png" title="이미지">
          <a:extLst>
            <a:ext uri="{FF2B5EF4-FFF2-40B4-BE49-F238E27FC236}">
              <a16:creationId xmlns:a16="http://schemas.microsoft.com/office/drawing/2014/main" id="{9B0613A6-C33C-461B-92A3-696F03B30DF7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6581228" y="158796639"/>
          <a:ext cx="4819650" cy="144780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851</xdr:row>
      <xdr:rowOff>114300</xdr:rowOff>
    </xdr:from>
    <xdr:ext cx="8201025" cy="1962150"/>
    <xdr:pic>
      <xdr:nvPicPr>
        <xdr:cNvPr id="196" name="image29.png" title="이미지">
          <a:extLst>
            <a:ext uri="{FF2B5EF4-FFF2-40B4-BE49-F238E27FC236}">
              <a16:creationId xmlns:a16="http://schemas.microsoft.com/office/drawing/2014/main" id="{7AA59320-4CDE-4EE7-818C-A73FA6F2F123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777875" y="160559750"/>
          <a:ext cx="8201025" cy="1962150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374386</xdr:colOff>
      <xdr:row>927</xdr:row>
      <xdr:rowOff>125149</xdr:rowOff>
    </xdr:from>
    <xdr:ext cx="5848350" cy="3143250"/>
    <xdr:pic>
      <xdr:nvPicPr>
        <xdr:cNvPr id="197" name="image65.png" title="이미지">
          <a:extLst>
            <a:ext uri="{FF2B5EF4-FFF2-40B4-BE49-F238E27FC236}">
              <a16:creationId xmlns:a16="http://schemas.microsoft.com/office/drawing/2014/main" id="{4D847606-F130-44C2-ABC1-4F4187532F99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8184886" y="175531199"/>
          <a:ext cx="5848350" cy="3143250"/>
        </a:xfrm>
        <a:prstGeom prst="rect">
          <a:avLst/>
        </a:prstGeom>
        <a:noFill/>
      </xdr:spPr>
    </xdr:pic>
    <xdr:clientData fLocksWithSheet="0"/>
  </xdr:oneCellAnchor>
  <xdr:oneCellAnchor>
    <xdr:from>
      <xdr:col>23</xdr:col>
      <xdr:colOff>481012</xdr:colOff>
      <xdr:row>967</xdr:row>
      <xdr:rowOff>56356</xdr:rowOff>
    </xdr:from>
    <xdr:ext cx="6353175" cy="3238500"/>
    <xdr:pic>
      <xdr:nvPicPr>
        <xdr:cNvPr id="198" name="image33.png" title="이미지">
          <a:extLst>
            <a:ext uri="{FF2B5EF4-FFF2-40B4-BE49-F238E27FC236}">
              <a16:creationId xmlns:a16="http://schemas.microsoft.com/office/drawing/2014/main" id="{BD9C2130-FBCE-4247-92B1-00142E94CE77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17664112" y="183336406"/>
          <a:ext cx="6353175" cy="32385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211138</xdr:colOff>
      <xdr:row>649</xdr:row>
      <xdr:rowOff>156370</xdr:rowOff>
    </xdr:from>
    <xdr:ext cx="4094957" cy="2859881"/>
    <xdr:pic>
      <xdr:nvPicPr>
        <xdr:cNvPr id="199" name="image50.png" title="이미지">
          <a:extLst>
            <a:ext uri="{FF2B5EF4-FFF2-40B4-BE49-F238E27FC236}">
              <a16:creationId xmlns:a16="http://schemas.microsoft.com/office/drawing/2014/main" id="{A229D47E-6F1F-45BA-849C-7C15C4D02BE5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4116388" y="120819070"/>
          <a:ext cx="4094957" cy="2859881"/>
        </a:xfrm>
        <a:prstGeom prst="rect">
          <a:avLst/>
        </a:prstGeom>
        <a:noFill/>
      </xdr:spPr>
    </xdr:pic>
    <xdr:clientData fLocksWithSheet="0"/>
  </xdr:oneCellAnchor>
  <xdr:oneCellAnchor>
    <xdr:from>
      <xdr:col>12</xdr:col>
      <xdr:colOff>37307</xdr:colOff>
      <xdr:row>649</xdr:row>
      <xdr:rowOff>186532</xdr:rowOff>
    </xdr:from>
    <xdr:ext cx="3792537" cy="2730500"/>
    <xdr:pic>
      <xdr:nvPicPr>
        <xdr:cNvPr id="200" name="image71.png" title="이미지">
          <a:extLst>
            <a:ext uri="{FF2B5EF4-FFF2-40B4-BE49-F238E27FC236}">
              <a16:creationId xmlns:a16="http://schemas.microsoft.com/office/drawing/2014/main" id="{7D859E6D-3539-4310-912D-4F2F6DD3AA3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8628857" y="120849232"/>
          <a:ext cx="3792537" cy="2730500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244585</xdr:colOff>
      <xdr:row>865</xdr:row>
      <xdr:rowOff>131160</xdr:rowOff>
    </xdr:from>
    <xdr:ext cx="3295650" cy="1733550"/>
    <xdr:pic>
      <xdr:nvPicPr>
        <xdr:cNvPr id="201" name="image48.png" title="이미지">
          <a:extLst>
            <a:ext uri="{FF2B5EF4-FFF2-40B4-BE49-F238E27FC236}">
              <a16:creationId xmlns:a16="http://schemas.microsoft.com/office/drawing/2014/main" id="{CB11B656-86B6-412D-AC4C-0B9FC7C3606B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11179285" y="163332510"/>
          <a:ext cx="3295650" cy="1733550"/>
        </a:xfrm>
        <a:prstGeom prst="rect">
          <a:avLst/>
        </a:prstGeom>
        <a:noFill/>
      </xdr:spPr>
    </xdr:pic>
    <xdr:clientData fLocksWithSheet="0"/>
  </xdr:oneCellAnchor>
  <xdr:oneCellAnchor>
    <xdr:from>
      <xdr:col>20</xdr:col>
      <xdr:colOff>393481</xdr:colOff>
      <xdr:row>865</xdr:row>
      <xdr:rowOff>121417</xdr:rowOff>
    </xdr:from>
    <xdr:ext cx="3571875" cy="1876425"/>
    <xdr:pic>
      <xdr:nvPicPr>
        <xdr:cNvPr id="202" name="image47.png" title="이미지">
          <a:extLst>
            <a:ext uri="{FF2B5EF4-FFF2-40B4-BE49-F238E27FC236}">
              <a16:creationId xmlns:a16="http://schemas.microsoft.com/office/drawing/2014/main" id="{87DA0B9C-AF9C-40D5-BD05-9F9108C6B6BA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5233431" y="163322767"/>
          <a:ext cx="3571875" cy="1876425"/>
        </a:xfrm>
        <a:prstGeom prst="rect">
          <a:avLst/>
        </a:prstGeom>
        <a:noFill/>
      </xdr:spPr>
    </xdr:pic>
    <xdr:clientData fLocksWithSheet="0"/>
  </xdr:oneCellAnchor>
  <xdr:oneCellAnchor>
    <xdr:from>
      <xdr:col>15</xdr:col>
      <xdr:colOff>358009</xdr:colOff>
      <xdr:row>879</xdr:row>
      <xdr:rowOff>116163</xdr:rowOff>
    </xdr:from>
    <xdr:ext cx="3571875" cy="1876425"/>
    <xdr:pic>
      <xdr:nvPicPr>
        <xdr:cNvPr id="203" name="image34.png" title="이미지">
          <a:extLst>
            <a:ext uri="{FF2B5EF4-FFF2-40B4-BE49-F238E27FC236}">
              <a16:creationId xmlns:a16="http://schemas.microsoft.com/office/drawing/2014/main" id="{75A7D8B4-6690-4A01-81E9-507B3F86BFA3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1292709" y="166073413"/>
          <a:ext cx="3571875" cy="18764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30691</xdr:colOff>
      <xdr:row>544</xdr:row>
      <xdr:rowOff>37042</xdr:rowOff>
    </xdr:from>
    <xdr:ext cx="7000875" cy="3143250"/>
    <xdr:pic>
      <xdr:nvPicPr>
        <xdr:cNvPr id="204" name="image53.png" title="이미지">
          <a:extLst>
            <a:ext uri="{FF2B5EF4-FFF2-40B4-BE49-F238E27FC236}">
              <a16:creationId xmlns:a16="http://schemas.microsoft.com/office/drawing/2014/main" id="{EA0E876F-5D68-4E45-98DE-EEBCD95EAF29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811741" y="100030492"/>
          <a:ext cx="7000875" cy="3143250"/>
        </a:xfrm>
        <a:prstGeom prst="rect">
          <a:avLst/>
        </a:prstGeom>
        <a:noFill/>
      </xdr:spPr>
    </xdr:pic>
    <xdr:clientData fLocksWithSheet="0"/>
  </xdr:oneCellAnchor>
  <xdr:oneCellAnchor>
    <xdr:from>
      <xdr:col>24</xdr:col>
      <xdr:colOff>635000</xdr:colOff>
      <xdr:row>992</xdr:row>
      <xdr:rowOff>187325</xdr:rowOff>
    </xdr:from>
    <xdr:ext cx="8934450" cy="3514725"/>
    <xdr:pic>
      <xdr:nvPicPr>
        <xdr:cNvPr id="205" name="image46.png" title="이미지">
          <a:extLst>
            <a:ext uri="{FF2B5EF4-FFF2-40B4-BE49-F238E27FC236}">
              <a16:creationId xmlns:a16="http://schemas.microsoft.com/office/drawing/2014/main" id="{FE4CC1A4-222C-40E7-9D09-9DC2397B5279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18599150" y="188388625"/>
          <a:ext cx="8934450" cy="3514725"/>
        </a:xfrm>
        <a:prstGeom prst="rect">
          <a:avLst/>
        </a:prstGeom>
        <a:noFill/>
      </xdr:spPr>
    </xdr:pic>
    <xdr:clientData fLocksWithSheet="0"/>
  </xdr:oneCellAnchor>
  <xdr:oneCellAnchor>
    <xdr:from>
      <xdr:col>21</xdr:col>
      <xdr:colOff>733425</xdr:colOff>
      <xdr:row>1018</xdr:row>
      <xdr:rowOff>158750</xdr:rowOff>
    </xdr:from>
    <xdr:ext cx="5715000" cy="3238500"/>
    <xdr:pic>
      <xdr:nvPicPr>
        <xdr:cNvPr id="206" name="image67.png" title="이미지">
          <a:extLst>
            <a:ext uri="{FF2B5EF4-FFF2-40B4-BE49-F238E27FC236}">
              <a16:creationId xmlns:a16="http://schemas.microsoft.com/office/drawing/2014/main" id="{B035D571-AB00-4374-BAAB-440FB051484E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6354425" y="193478150"/>
          <a:ext cx="5715000" cy="3238500"/>
        </a:xfrm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385233</xdr:colOff>
      <xdr:row>1007</xdr:row>
      <xdr:rowOff>77258</xdr:rowOff>
    </xdr:from>
    <xdr:ext cx="2762250" cy="2371725"/>
    <xdr:pic>
      <xdr:nvPicPr>
        <xdr:cNvPr id="207" name="image49.png" title="이미지">
          <a:extLst>
            <a:ext uri="{FF2B5EF4-FFF2-40B4-BE49-F238E27FC236}">
              <a16:creationId xmlns:a16="http://schemas.microsoft.com/office/drawing/2014/main" id="{F34217DC-4F13-4DB9-8543-4A9ABC250954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9757833" y="191231308"/>
          <a:ext cx="2762250" cy="23717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639234</xdr:colOff>
      <xdr:row>565</xdr:row>
      <xdr:rowOff>33866</xdr:rowOff>
    </xdr:from>
    <xdr:ext cx="2552700" cy="2276475"/>
    <xdr:pic>
      <xdr:nvPicPr>
        <xdr:cNvPr id="208" name="image26.png" title="이미지">
          <a:extLst>
            <a:ext uri="{FF2B5EF4-FFF2-40B4-BE49-F238E27FC236}">
              <a16:creationId xmlns:a16="http://schemas.microsoft.com/office/drawing/2014/main" id="{919DEE1F-628C-4965-9B1C-297068C490BC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8449734" y="104161166"/>
          <a:ext cx="2552700" cy="22764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963</xdr:row>
      <xdr:rowOff>95250</xdr:rowOff>
    </xdr:from>
    <xdr:ext cx="5715000" cy="3143250"/>
    <xdr:pic>
      <xdr:nvPicPr>
        <xdr:cNvPr id="209" name="image69.png" title="이미지">
          <a:extLst>
            <a:ext uri="{FF2B5EF4-FFF2-40B4-BE49-F238E27FC236}">
              <a16:creationId xmlns:a16="http://schemas.microsoft.com/office/drawing/2014/main" id="{CF371FF9-66EA-4A87-8F55-0227614D88A2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647825" y="182587900"/>
          <a:ext cx="5715000" cy="314325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929</xdr:row>
      <xdr:rowOff>38101</xdr:rowOff>
    </xdr:from>
    <xdr:ext cx="3151717" cy="2654300"/>
    <xdr:pic>
      <xdr:nvPicPr>
        <xdr:cNvPr id="210" name="image52.png" title="이미지">
          <a:extLst>
            <a:ext uri="{FF2B5EF4-FFF2-40B4-BE49-F238E27FC236}">
              <a16:creationId xmlns:a16="http://schemas.microsoft.com/office/drawing/2014/main" id="{ED7267DE-3D88-4E36-9562-E7D87488DBDC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1695450" y="175837851"/>
          <a:ext cx="3151717" cy="2654300"/>
        </a:xfrm>
        <a:prstGeom prst="rect">
          <a:avLst/>
        </a:prstGeom>
        <a:noFill/>
      </xdr:spPr>
    </xdr:pic>
    <xdr:clientData fLocksWithSheet="0"/>
  </xdr:oneCellAnchor>
  <xdr:oneCellAnchor>
    <xdr:from>
      <xdr:col>14</xdr:col>
      <xdr:colOff>638175</xdr:colOff>
      <xdr:row>974</xdr:row>
      <xdr:rowOff>9525</xdr:rowOff>
    </xdr:from>
    <xdr:ext cx="3419475" cy="2257425"/>
    <xdr:pic>
      <xdr:nvPicPr>
        <xdr:cNvPr id="211" name="image54.png" title="이미지">
          <a:extLst>
            <a:ext uri="{FF2B5EF4-FFF2-40B4-BE49-F238E27FC236}">
              <a16:creationId xmlns:a16="http://schemas.microsoft.com/office/drawing/2014/main" id="{259B3C77-8241-4F9F-BBED-B0BB5CE4626F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0791825" y="184667525"/>
          <a:ext cx="3419475" cy="225742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569383</xdr:colOff>
      <xdr:row>946</xdr:row>
      <xdr:rowOff>147109</xdr:rowOff>
    </xdr:from>
    <xdr:ext cx="2438400" cy="1485900"/>
    <xdr:pic>
      <xdr:nvPicPr>
        <xdr:cNvPr id="212" name="image66.png" title="이미지">
          <a:extLst>
            <a:ext uri="{FF2B5EF4-FFF2-40B4-BE49-F238E27FC236}">
              <a16:creationId xmlns:a16="http://schemas.microsoft.com/office/drawing/2014/main" id="{CBCB9803-350F-462A-8288-2A57D95290F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8379883" y="179293309"/>
          <a:ext cx="2438400" cy="14859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409575</xdr:colOff>
      <xdr:row>962</xdr:row>
      <xdr:rowOff>19050</xdr:rowOff>
    </xdr:from>
    <xdr:ext cx="6496050" cy="3409950"/>
    <xdr:pic>
      <xdr:nvPicPr>
        <xdr:cNvPr id="213" name="image55.png" title="이미지">
          <a:extLst>
            <a:ext uri="{FF2B5EF4-FFF2-40B4-BE49-F238E27FC236}">
              <a16:creationId xmlns:a16="http://schemas.microsoft.com/office/drawing/2014/main" id="{3D28E137-6D8D-41A4-BF9E-EC23E1B5324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7439025" y="182314850"/>
          <a:ext cx="6496050" cy="34099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50800</xdr:colOff>
      <xdr:row>987</xdr:row>
      <xdr:rowOff>76200</xdr:rowOff>
    </xdr:from>
    <xdr:ext cx="9880600" cy="3556000"/>
    <xdr:pic>
      <xdr:nvPicPr>
        <xdr:cNvPr id="214" name="image58.png" title="이미지">
          <a:extLst>
            <a:ext uri="{FF2B5EF4-FFF2-40B4-BE49-F238E27FC236}">
              <a16:creationId xmlns:a16="http://schemas.microsoft.com/office/drawing/2014/main" id="{DA6995CB-D057-4A43-B270-95C299086BAC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831850" y="187293250"/>
          <a:ext cx="9880600" cy="3556000"/>
        </a:xfrm>
        <a:prstGeom prst="rect">
          <a:avLst/>
        </a:prstGeom>
        <a:noFill/>
      </xdr:spPr>
    </xdr:pic>
    <xdr:clientData fLocksWithSheet="0"/>
  </xdr:oneCellAnchor>
  <xdr:oneCellAnchor>
    <xdr:from>
      <xdr:col>30</xdr:col>
      <xdr:colOff>749300</xdr:colOff>
      <xdr:row>1041</xdr:row>
      <xdr:rowOff>76200</xdr:rowOff>
    </xdr:from>
    <xdr:ext cx="9163050" cy="5486400"/>
    <xdr:pic>
      <xdr:nvPicPr>
        <xdr:cNvPr id="215" name="image57.png" title="이미지">
          <a:extLst>
            <a:ext uri="{FF2B5EF4-FFF2-40B4-BE49-F238E27FC236}">
              <a16:creationId xmlns:a16="http://schemas.microsoft.com/office/drawing/2014/main" id="{C75B995F-1F77-43DD-B4F9-B796CA5E37B3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23501350" y="197954900"/>
          <a:ext cx="9163050" cy="54864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116414</xdr:colOff>
      <xdr:row>619</xdr:row>
      <xdr:rowOff>9526</xdr:rowOff>
    </xdr:from>
    <xdr:ext cx="6143625" cy="2162175"/>
    <xdr:pic>
      <xdr:nvPicPr>
        <xdr:cNvPr id="216" name="image56.png" title="이미지">
          <a:extLst>
            <a:ext uri="{FF2B5EF4-FFF2-40B4-BE49-F238E27FC236}">
              <a16:creationId xmlns:a16="http://schemas.microsoft.com/office/drawing/2014/main" id="{C2A2BD63-4D4B-4327-A74E-7FC9DBA781AB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897464" y="114766726"/>
          <a:ext cx="6143625" cy="216217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350892</xdr:colOff>
      <xdr:row>716</xdr:row>
      <xdr:rowOff>14099</xdr:rowOff>
    </xdr:from>
    <xdr:ext cx="7452037" cy="3465493"/>
    <xdr:pic>
      <xdr:nvPicPr>
        <xdr:cNvPr id="217" name="그림 216">
          <a:extLst>
            <a:ext uri="{FF2B5EF4-FFF2-40B4-BE49-F238E27FC236}">
              <a16:creationId xmlns:a16="http://schemas.microsoft.com/office/drawing/2014/main" id="{E8506762-CE19-48F2-8A4C-D0000242D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131942" y="133865749"/>
          <a:ext cx="7452037" cy="3465493"/>
        </a:xfrm>
        <a:prstGeom prst="rect">
          <a:avLst/>
        </a:prstGeom>
      </xdr:spPr>
    </xdr:pic>
    <xdr:clientData/>
  </xdr:oneCellAnchor>
  <xdr:twoCellAnchor editAs="oneCell">
    <xdr:from>
      <xdr:col>2</xdr:col>
      <xdr:colOff>101600</xdr:colOff>
      <xdr:row>586</xdr:row>
      <xdr:rowOff>16935</xdr:rowOff>
    </xdr:from>
    <xdr:to>
      <xdr:col>14</xdr:col>
      <xdr:colOff>26514</xdr:colOff>
      <xdr:row>611</xdr:row>
      <xdr:rowOff>120651</xdr:rowOff>
    </xdr:to>
    <xdr:pic>
      <xdr:nvPicPr>
        <xdr:cNvPr id="218" name="그림 217">
          <a:extLst>
            <a:ext uri="{FF2B5EF4-FFF2-40B4-BE49-F238E27FC236}">
              <a16:creationId xmlns:a16="http://schemas.microsoft.com/office/drawing/2014/main" id="{842B306D-F112-4642-BA7D-0B502EC82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82650" y="108278085"/>
          <a:ext cx="6567014" cy="4072467"/>
        </a:xfrm>
        <a:prstGeom prst="rect">
          <a:avLst/>
        </a:prstGeom>
      </xdr:spPr>
    </xdr:pic>
    <xdr:clientData/>
  </xdr:twoCellAnchor>
  <xdr:oneCellAnchor>
    <xdr:from>
      <xdr:col>14</xdr:col>
      <xdr:colOff>56696</xdr:colOff>
      <xdr:row>779</xdr:row>
      <xdr:rowOff>99786</xdr:rowOff>
    </xdr:from>
    <xdr:ext cx="3136447" cy="3300185"/>
    <xdr:pic>
      <xdr:nvPicPr>
        <xdr:cNvPr id="219" name="image6.png" title="이미지">
          <a:extLst>
            <a:ext uri="{FF2B5EF4-FFF2-40B4-BE49-F238E27FC236}">
              <a16:creationId xmlns:a16="http://schemas.microsoft.com/office/drawing/2014/main" id="{09A6EA31-B8CD-403A-8377-F9DAD4A62749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10210346" y="146352986"/>
          <a:ext cx="3136447" cy="3300185"/>
        </a:xfrm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3810</xdr:colOff>
      <xdr:row>810</xdr:row>
      <xdr:rowOff>193674</xdr:rowOff>
    </xdr:from>
    <xdr:ext cx="4441190" cy="3453040"/>
    <xdr:pic>
      <xdr:nvPicPr>
        <xdr:cNvPr id="220" name="image12.png" title="이미지">
          <a:extLst>
            <a:ext uri="{FF2B5EF4-FFF2-40B4-BE49-F238E27FC236}">
              <a16:creationId xmlns:a16="http://schemas.microsoft.com/office/drawing/2014/main" id="{AD864DFA-4503-4829-B455-D9AF0FA160A1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7814310" y="152568274"/>
          <a:ext cx="4441190" cy="345304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</xdr:col>
      <xdr:colOff>218281</xdr:colOff>
      <xdr:row>1138</xdr:row>
      <xdr:rowOff>178594</xdr:rowOff>
    </xdr:from>
    <xdr:to>
      <xdr:col>16</xdr:col>
      <xdr:colOff>747224</xdr:colOff>
      <xdr:row>1159</xdr:row>
      <xdr:rowOff>59532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6DC689C-014B-4EBA-1699-9BEAF2C7F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190625" y="225147188"/>
          <a:ext cx="13328162" cy="4048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437796</xdr:colOff>
      <xdr:row>69</xdr:row>
      <xdr:rowOff>28433</xdr:rowOff>
    </xdr:from>
    <xdr:to>
      <xdr:col>45</xdr:col>
      <xdr:colOff>474695</xdr:colOff>
      <xdr:row>106</xdr:row>
      <xdr:rowOff>32510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D056C8A-CB0A-43A0-A3F5-ACAEEE05E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948046" y="9083533"/>
          <a:ext cx="12838499" cy="5846077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158</xdr:row>
      <xdr:rowOff>0</xdr:rowOff>
    </xdr:from>
    <xdr:to>
      <xdr:col>30</xdr:col>
      <xdr:colOff>300384</xdr:colOff>
      <xdr:row>178</xdr:row>
      <xdr:rowOff>25012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B742E18-131E-40F0-A62B-3DFE027AF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119850" y="19989800"/>
          <a:ext cx="3348384" cy="256501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d9aa994e4813778a/&#47928;&#49436;/&#52852;&#52852;&#50724;&#53665;%20&#48155;&#51008;%20&#54028;&#51068;/ASPN%205&#52264;&#54633;&#48376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시트1"/>
      <sheetName val="전기차 차종별 매출"/>
      <sheetName val="전기차 국가별 매출"/>
    </sheetNames>
    <sheetDataSet>
      <sheetData sheetId="0">
        <row r="357">
          <cell r="N357" t="str">
            <v>1Q21</v>
          </cell>
          <cell r="O357" t="str">
            <v>2Q21</v>
          </cell>
          <cell r="P357" t="str">
            <v>3Q21</v>
          </cell>
          <cell r="Q357" t="str">
            <v>4Q21</v>
          </cell>
          <cell r="R357" t="str">
            <v>1Q22</v>
          </cell>
          <cell r="S357" t="str">
            <v>2Q22</v>
          </cell>
          <cell r="T357" t="str">
            <v>3Q22</v>
          </cell>
          <cell r="U357" t="str">
            <v>4Q22</v>
          </cell>
          <cell r="V357" t="str">
            <v>1Q23</v>
          </cell>
          <cell r="W357" t="str">
            <v>2Q23</v>
          </cell>
          <cell r="X357" t="str">
            <v>3Q23</v>
          </cell>
          <cell r="Y357" t="str">
            <v>4Q23</v>
          </cell>
          <cell r="Z357" t="str">
            <v>1Q24</v>
          </cell>
        </row>
        <row r="358">
          <cell r="M358" t="str">
            <v>Energy Industrial</v>
          </cell>
          <cell r="N358">
            <v>0.99299999999999999</v>
          </cell>
          <cell r="O358">
            <v>0.99099999999999999</v>
          </cell>
          <cell r="P358">
            <v>0.96799999999999997</v>
          </cell>
          <cell r="Q358">
            <v>0.83199999999999996</v>
          </cell>
          <cell r="R358">
            <v>0.79900000000000004</v>
          </cell>
          <cell r="S358">
            <v>0.76700000000000002</v>
          </cell>
          <cell r="T358">
            <v>0.68100000000000005</v>
          </cell>
          <cell r="U358">
            <v>0.56999999999999995</v>
          </cell>
          <cell r="V358">
            <v>0.746</v>
          </cell>
          <cell r="W358">
            <v>0.748</v>
          </cell>
          <cell r="X358">
            <v>0.46100000000000002</v>
          </cell>
          <cell r="Y358">
            <v>0.36799999999999999</v>
          </cell>
          <cell r="Z358">
            <v>0.307</v>
          </cell>
        </row>
        <row r="359">
          <cell r="M359" t="str">
            <v>Thermal Barrier</v>
          </cell>
          <cell r="N359">
            <v>4.0000000000000001E-3</v>
          </cell>
          <cell r="O359">
            <v>6.0000000000000001E-3</v>
          </cell>
          <cell r="P359">
            <v>0.03</v>
          </cell>
          <cell r="Q359">
            <v>0.17199999999999999</v>
          </cell>
          <cell r="R359">
            <v>0.19800000000000001</v>
          </cell>
          <cell r="S359">
            <v>0.24099999999999999</v>
          </cell>
          <cell r="T359">
            <v>0.32700000000000001</v>
          </cell>
          <cell r="U359">
            <v>0.41899999999999998</v>
          </cell>
          <cell r="V359">
            <v>0.26300000000000001</v>
          </cell>
          <cell r="W359">
            <v>0.27</v>
          </cell>
          <cell r="X359">
            <v>0.54300000000000004</v>
          </cell>
          <cell r="Y359">
            <v>0.629</v>
          </cell>
          <cell r="Z359">
            <v>0.68799999999999994</v>
          </cell>
        </row>
      </sheetData>
      <sheetData sheetId="1"/>
      <sheetData sheetId="2"/>
    </sheetDataSet>
  </externalBook>
</externalLink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tnews.com/20240304000273" TargetMode="External"/><Relationship Id="rId13" Type="http://schemas.openxmlformats.org/officeDocument/2006/relationships/hyperlink" Target="https://investor.cabot-corp.com/news-releases/news-release-details/cabot-corporation-increase-prices-globally-all-cab-o-silr-and" TargetMode="External"/><Relationship Id="rId3" Type="http://schemas.openxmlformats.org/officeDocument/2006/relationships/hyperlink" Target="https://www.teknowool.com/wp-content/uploads/2022/03/PyroThin-ATB-Product-Information-Sheet-V1.0.pdf" TargetMode="External"/><Relationship Id="rId7" Type="http://schemas.openxmlformats.org/officeDocument/2006/relationships/hyperlink" Target="https://m.blog.naver.com/PostView.naver?blogId=aspen_aerogels&amp;logNo=223445253068&amp;navType=by" TargetMode="External"/><Relationship Id="rId12" Type="http://schemas.openxmlformats.org/officeDocument/2006/relationships/hyperlink" Target="https://www.silica-specialist.com/en/service-center/press-releases/evonik-announces-prices-increase-for-all-fumed-silica-and-fumed-metal-oxides-products-165750.html" TargetMode="External"/><Relationship Id="rId2" Type="http://schemas.openxmlformats.org/officeDocument/2006/relationships/hyperlink" Target="https://www.kaja.org/1458275600/?idx=13136481&amp;bmode=view" TargetMode="External"/><Relationship Id="rId1" Type="http://schemas.openxmlformats.org/officeDocument/2006/relationships/hyperlink" Target="https://www.koreaherald.com/view.php?ud=20210328000109" TargetMode="External"/><Relationship Id="rId6" Type="http://schemas.openxmlformats.org/officeDocument/2006/relationships/hyperlink" Target="https://quantisnow.com/insight/3745728" TargetMode="External"/><Relationship Id="rId11" Type="http://schemas.openxmlformats.org/officeDocument/2006/relationships/hyperlink" Target="https://www.ussilica.com/news/us-silica-announces-price-increases-industrial-and-specialty-products-4" TargetMode="External"/><Relationship Id="rId5" Type="http://schemas.openxmlformats.org/officeDocument/2006/relationships/hyperlink" Target="https://www.teknowool.com/wp-content/uploads/2022/03/PyroThin-ATB-Product-Information-Sheet-V1.0.pdf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s://www.solvay.com/en/search?s=silica" TargetMode="External"/><Relationship Id="rId4" Type="http://schemas.openxmlformats.org/officeDocument/2006/relationships/hyperlink" Target="https://www.hankyung.com/article/202308137239i" TargetMode="External"/><Relationship Id="rId9" Type="http://schemas.openxmlformats.org/officeDocument/2006/relationships/hyperlink" Target="https://chargedevs.com/newswire/gm-says-equipping-the-next-gen-chevy-bolt-ev-with-lfp-batteries-will-save-billions/" TargetMode="External"/><Relationship Id="rId14" Type="http://schemas.openxmlformats.org/officeDocument/2006/relationships/hyperlink" Target="https://www.prnewswire.com/news-releases/aspen-aerogels-inc-announces-pricing-of-upsized-public-offering-of-240-million-of-common-stock-301689855.html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5AA566-6087-46A5-A528-344F77C9F12E}">
  <dimension ref="A1:BD1339"/>
  <sheetViews>
    <sheetView tabSelected="1" topLeftCell="A221" zoomScale="64" zoomScaleNormal="100" workbookViewId="0">
      <selection activeCell="B249" sqref="B248:B249"/>
    </sheetView>
  </sheetViews>
  <sheetFormatPr defaultColWidth="12.6640625" defaultRowHeight="15" customHeight="1"/>
  <cols>
    <col min="1" max="1" width="12.6640625" style="346"/>
    <col min="2" max="29" width="11.109375" style="31" customWidth="1"/>
    <col min="30" max="16384" width="12.6640625" style="31"/>
  </cols>
  <sheetData>
    <row r="1" spans="1:13" s="346" customFormat="1" ht="15" customHeight="1"/>
    <row r="2" spans="1:13" s="11" customFormat="1" ht="15" customHeight="1">
      <c r="A2" s="347"/>
      <c r="B2" s="8" t="s">
        <v>440</v>
      </c>
      <c r="C2" s="9"/>
      <c r="D2" s="9"/>
      <c r="E2" s="9"/>
      <c r="F2" s="9"/>
      <c r="G2" s="9"/>
      <c r="H2" s="9"/>
      <c r="I2" s="9"/>
      <c r="J2" s="9"/>
      <c r="K2" s="9"/>
      <c r="L2" s="9"/>
      <c r="M2" s="9"/>
    </row>
    <row r="3" spans="1:13" s="11" customFormat="1" ht="15" customHeight="1">
      <c r="A3" s="347"/>
      <c r="B3" s="33"/>
      <c r="C3" s="33"/>
      <c r="D3" s="33"/>
      <c r="E3" s="33"/>
      <c r="F3" s="33"/>
      <c r="G3" s="33"/>
      <c r="H3" s="33"/>
      <c r="I3" s="33"/>
      <c r="J3" s="33"/>
      <c r="K3" s="33"/>
      <c r="L3" s="33"/>
      <c r="M3" s="33"/>
    </row>
    <row r="4" spans="1:13" s="11" customFormat="1" ht="15" customHeight="1">
      <c r="A4" s="347"/>
      <c r="B4" s="11" t="s">
        <v>433</v>
      </c>
    </row>
    <row r="5" spans="1:13" s="11" customFormat="1" ht="15" customHeight="1">
      <c r="A5" s="347"/>
      <c r="B5" s="11" t="s">
        <v>432</v>
      </c>
    </row>
    <row r="6" spans="1:13" s="11" customFormat="1" ht="15" customHeight="1">
      <c r="A6" s="347"/>
      <c r="B6" s="11" t="s">
        <v>431</v>
      </c>
    </row>
    <row r="7" spans="1:13" s="11" customFormat="1" ht="15" customHeight="1">
      <c r="A7" s="347"/>
      <c r="B7" s="11" t="s">
        <v>430</v>
      </c>
    </row>
    <row r="8" spans="1:13" s="11" customFormat="1" ht="15" customHeight="1">
      <c r="A8" s="347"/>
    </row>
    <row r="9" spans="1:13" s="11" customFormat="1" ht="15" customHeight="1">
      <c r="A9" s="347"/>
      <c r="B9" s="11" t="s">
        <v>429</v>
      </c>
    </row>
    <row r="10" spans="1:13" s="11" customFormat="1" ht="15" customHeight="1">
      <c r="A10" s="347"/>
      <c r="B10" s="11" t="s">
        <v>428</v>
      </c>
    </row>
    <row r="11" spans="1:13" s="11" customFormat="1" ht="15" customHeight="1">
      <c r="A11" s="347"/>
      <c r="B11" s="11" t="s">
        <v>427</v>
      </c>
    </row>
    <row r="12" spans="1:13" s="11" customFormat="1" ht="15" customHeight="1">
      <c r="A12" s="347"/>
      <c r="B12" s="11" t="s">
        <v>426</v>
      </c>
    </row>
    <row r="13" spans="1:13" s="11" customFormat="1" ht="15" customHeight="1">
      <c r="A13" s="347"/>
    </row>
    <row r="14" spans="1:13" s="11" customFormat="1" ht="15" customHeight="1">
      <c r="A14" s="347"/>
      <c r="B14" s="12"/>
    </row>
    <row r="15" spans="1:13" s="11" customFormat="1" ht="15" customHeight="1">
      <c r="A15" s="347"/>
      <c r="B15" s="13" t="s">
        <v>425</v>
      </c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</row>
    <row r="16" spans="1:13" s="11" customFormat="1" ht="15" customHeight="1">
      <c r="A16" s="347"/>
      <c r="B16" s="12"/>
    </row>
    <row r="17" spans="1:15" s="11" customFormat="1" ht="15" customHeight="1">
      <c r="A17" s="347"/>
      <c r="B17" s="11" t="s">
        <v>424</v>
      </c>
    </row>
    <row r="18" spans="1:15" s="11" customFormat="1" ht="15" customHeight="1">
      <c r="A18" s="347"/>
      <c r="B18" s="11" t="s">
        <v>423</v>
      </c>
      <c r="O18" s="4" t="s">
        <v>0</v>
      </c>
    </row>
    <row r="19" spans="1:15" s="11" customFormat="1" ht="15" customHeight="1">
      <c r="A19" s="347"/>
    </row>
    <row r="20" spans="1:15" s="11" customFormat="1" ht="15" customHeight="1">
      <c r="A20" s="347"/>
      <c r="B20" s="11" t="s">
        <v>422</v>
      </c>
      <c r="O20" s="11" t="s">
        <v>421</v>
      </c>
    </row>
    <row r="21" spans="1:15" s="11" customFormat="1" ht="15" customHeight="1">
      <c r="A21" s="347"/>
      <c r="B21" s="11" t="s">
        <v>420</v>
      </c>
      <c r="O21" s="11" t="s">
        <v>419</v>
      </c>
    </row>
    <row r="22" spans="1:15" s="11" customFormat="1" ht="15" customHeight="1">
      <c r="A22" s="347"/>
      <c r="O22" s="11" t="s">
        <v>418</v>
      </c>
    </row>
    <row r="23" spans="1:15" s="11" customFormat="1" ht="15" customHeight="1">
      <c r="A23" s="347"/>
      <c r="B23" s="12" t="s">
        <v>439</v>
      </c>
    </row>
    <row r="24" spans="1:15" s="11" customFormat="1" ht="15" customHeight="1">
      <c r="A24" s="347"/>
      <c r="B24" s="11" t="s">
        <v>438</v>
      </c>
      <c r="O24" s="19" t="s">
        <v>1</v>
      </c>
    </row>
    <row r="25" spans="1:15" s="11" customFormat="1" ht="15" customHeight="1">
      <c r="A25" s="347"/>
      <c r="O25" s="4" t="s">
        <v>2</v>
      </c>
    </row>
    <row r="26" spans="1:15" s="11" customFormat="1" ht="15" customHeight="1">
      <c r="A26" s="347"/>
      <c r="O26" s="4" t="s">
        <v>3</v>
      </c>
    </row>
    <row r="27" spans="1:15" s="11" customFormat="1" ht="15" customHeight="1">
      <c r="A27" s="347"/>
      <c r="B27" s="12" t="s">
        <v>417</v>
      </c>
    </row>
    <row r="28" spans="1:15" s="11" customFormat="1" ht="15" customHeight="1">
      <c r="A28" s="347"/>
      <c r="B28" s="12"/>
    </row>
    <row r="29" spans="1:15" s="11" customFormat="1" ht="15" customHeight="1">
      <c r="A29" s="347"/>
      <c r="B29" s="12" t="s">
        <v>416</v>
      </c>
    </row>
    <row r="30" spans="1:15" s="11" customFormat="1" ht="15" customHeight="1">
      <c r="A30" s="347"/>
      <c r="B30" s="11" t="s">
        <v>415</v>
      </c>
    </row>
    <row r="31" spans="1:15" s="11" customFormat="1" ht="15" customHeight="1">
      <c r="A31" s="347"/>
    </row>
    <row r="32" spans="1:15" s="11" customFormat="1" ht="15" customHeight="1">
      <c r="A32" s="347"/>
      <c r="B32" s="12" t="s">
        <v>414</v>
      </c>
    </row>
    <row r="33" spans="1:3" s="11" customFormat="1" ht="15" customHeight="1">
      <c r="A33" s="347"/>
      <c r="B33" s="11" t="s">
        <v>413</v>
      </c>
    </row>
    <row r="34" spans="1:3" s="11" customFormat="1" ht="15" customHeight="1">
      <c r="A34" s="347"/>
    </row>
    <row r="35" spans="1:3" s="11" customFormat="1" ht="15" customHeight="1">
      <c r="A35" s="347"/>
    </row>
    <row r="36" spans="1:3" s="11" customFormat="1" ht="15" customHeight="1">
      <c r="A36" s="347"/>
      <c r="B36" s="6" t="s">
        <v>412</v>
      </c>
    </row>
    <row r="37" spans="1:3" s="11" customFormat="1" ht="15" customHeight="1">
      <c r="A37" s="347"/>
    </row>
    <row r="38" spans="1:3" s="11" customFormat="1" ht="15" customHeight="1">
      <c r="A38" s="347"/>
      <c r="B38" s="6" t="s">
        <v>437</v>
      </c>
    </row>
    <row r="39" spans="1:3" s="11" customFormat="1" ht="15" customHeight="1">
      <c r="A39" s="347"/>
    </row>
    <row r="40" spans="1:3" s="11" customFormat="1" ht="15" customHeight="1">
      <c r="A40" s="347"/>
      <c r="C40" s="4" t="s">
        <v>411</v>
      </c>
    </row>
    <row r="41" spans="1:3" s="11" customFormat="1" ht="15" customHeight="1">
      <c r="A41" s="347"/>
    </row>
    <row r="42" spans="1:3" s="11" customFormat="1" ht="15" customHeight="1">
      <c r="A42" s="347"/>
      <c r="C42" s="4" t="s">
        <v>410</v>
      </c>
    </row>
    <row r="43" spans="1:3" s="11" customFormat="1" ht="15" customHeight="1">
      <c r="A43" s="347"/>
    </row>
    <row r="44" spans="1:3" s="11" customFormat="1" ht="15" customHeight="1">
      <c r="A44" s="347"/>
      <c r="C44" s="4" t="s">
        <v>409</v>
      </c>
    </row>
    <row r="45" spans="1:3" s="11" customFormat="1" ht="15" customHeight="1">
      <c r="A45" s="347"/>
      <c r="C45" s="4" t="s">
        <v>408</v>
      </c>
    </row>
    <row r="46" spans="1:3" s="11" customFormat="1" ht="15" customHeight="1">
      <c r="A46" s="347"/>
      <c r="C46" s="4" t="s">
        <v>407</v>
      </c>
    </row>
    <row r="47" spans="1:3" s="11" customFormat="1" ht="15" customHeight="1">
      <c r="A47" s="347"/>
    </row>
    <row r="48" spans="1:3" s="11" customFormat="1" ht="15" customHeight="1">
      <c r="A48" s="347"/>
      <c r="C48" s="4" t="s">
        <v>406</v>
      </c>
    </row>
    <row r="49" spans="1:14" s="11" customFormat="1" ht="15" customHeight="1">
      <c r="A49" s="347"/>
    </row>
    <row r="50" spans="1:14" s="11" customFormat="1" ht="15" customHeight="1">
      <c r="A50" s="347"/>
      <c r="C50" s="4" t="s">
        <v>405</v>
      </c>
    </row>
    <row r="51" spans="1:14" s="11" customFormat="1" ht="15" customHeight="1">
      <c r="A51" s="347"/>
    </row>
    <row r="52" spans="1:14" s="11" customFormat="1" ht="15" customHeight="1">
      <c r="A52" s="347"/>
      <c r="B52" s="6" t="s">
        <v>404</v>
      </c>
    </row>
    <row r="53" spans="1:14" s="11" customFormat="1" ht="15" customHeight="1">
      <c r="A53" s="347"/>
    </row>
    <row r="54" spans="1:14" s="11" customFormat="1" ht="15" customHeight="1">
      <c r="A54" s="347"/>
      <c r="C54" s="4" t="s">
        <v>403</v>
      </c>
    </row>
    <row r="55" spans="1:14" s="11" customFormat="1" ht="15" customHeight="1">
      <c r="A55" s="347"/>
      <c r="C55" s="4" t="s">
        <v>402</v>
      </c>
    </row>
    <row r="56" spans="1:14" s="11" customFormat="1" ht="15" customHeight="1">
      <c r="A56" s="347"/>
    </row>
    <row r="57" spans="1:14" s="11" customFormat="1" ht="15" customHeight="1">
      <c r="A57" s="347"/>
      <c r="C57" s="4" t="s">
        <v>401</v>
      </c>
    </row>
    <row r="58" spans="1:14" s="11" customFormat="1" ht="15" customHeight="1">
      <c r="A58" s="347"/>
      <c r="C58" s="4" t="s">
        <v>400</v>
      </c>
    </row>
    <row r="59" spans="1:14" s="11" customFormat="1" ht="15" customHeight="1">
      <c r="A59" s="347"/>
    </row>
    <row r="60" spans="1:14" s="11" customFormat="1" ht="15" customHeight="1">
      <c r="A60" s="347"/>
      <c r="C60" s="4" t="s">
        <v>399</v>
      </c>
    </row>
    <row r="61" spans="1:14" s="11" customFormat="1" ht="15" customHeight="1">
      <c r="A61" s="347"/>
      <c r="C61" s="4" t="s">
        <v>398</v>
      </c>
    </row>
    <row r="62" spans="1:14" s="11" customFormat="1" ht="15" customHeight="1">
      <c r="A62" s="347"/>
      <c r="C62" s="4" t="s">
        <v>397</v>
      </c>
    </row>
    <row r="63" spans="1:14" s="11" customFormat="1" ht="15" customHeight="1">
      <c r="A63" s="347"/>
    </row>
    <row r="64" spans="1:14" s="11" customFormat="1" ht="15" customHeight="1">
      <c r="A64" s="347"/>
      <c r="B64" s="23" t="s">
        <v>441</v>
      </c>
      <c r="C64" s="23"/>
      <c r="D64" s="23"/>
      <c r="E64" s="23"/>
      <c r="F64" s="23"/>
      <c r="G64" s="23"/>
      <c r="H64" s="23"/>
      <c r="I64" s="23"/>
      <c r="J64" s="23"/>
      <c r="K64" s="23"/>
      <c r="L64" s="23"/>
      <c r="M64" s="23"/>
      <c r="N64" s="23"/>
    </row>
    <row r="65" spans="1:2" s="11" customFormat="1" ht="15" customHeight="1">
      <c r="A65" s="347"/>
    </row>
    <row r="66" spans="1:2" s="11" customFormat="1" ht="15" customHeight="1">
      <c r="A66" s="347"/>
      <c r="B66" s="4" t="s">
        <v>396</v>
      </c>
    </row>
    <row r="67" spans="1:2" s="11" customFormat="1" ht="15" customHeight="1">
      <c r="A67" s="347"/>
      <c r="B67" s="4" t="s">
        <v>395</v>
      </c>
    </row>
    <row r="68" spans="1:2" s="11" customFormat="1" ht="15" customHeight="1">
      <c r="A68" s="347"/>
    </row>
    <row r="69" spans="1:2" s="11" customFormat="1" ht="15" customHeight="1">
      <c r="A69" s="347"/>
      <c r="B69" s="11" t="s">
        <v>442</v>
      </c>
    </row>
    <row r="70" spans="1:2" s="11" customFormat="1" ht="15" customHeight="1">
      <c r="A70" s="347"/>
      <c r="B70" s="11" t="s">
        <v>443</v>
      </c>
    </row>
    <row r="71" spans="1:2" s="11" customFormat="1" ht="15" customHeight="1">
      <c r="A71" s="347"/>
      <c r="B71" s="11" t="s">
        <v>444</v>
      </c>
    </row>
    <row r="72" spans="1:2" s="11" customFormat="1" ht="15" customHeight="1">
      <c r="A72" s="347"/>
    </row>
    <row r="73" spans="1:2" s="11" customFormat="1" ht="15" customHeight="1">
      <c r="A73" s="347"/>
      <c r="B73" s="4" t="s">
        <v>445</v>
      </c>
    </row>
    <row r="74" spans="1:2" s="11" customFormat="1" ht="15" customHeight="1">
      <c r="A74" s="347"/>
      <c r="B74" s="4" t="s">
        <v>446</v>
      </c>
    </row>
    <row r="75" spans="1:2" s="11" customFormat="1" ht="15" customHeight="1">
      <c r="A75" s="347"/>
      <c r="B75" s="4" t="s">
        <v>447</v>
      </c>
    </row>
    <row r="76" spans="1:2" s="11" customFormat="1" ht="15" customHeight="1">
      <c r="A76" s="347"/>
    </row>
    <row r="77" spans="1:2" s="11" customFormat="1" ht="15" customHeight="1">
      <c r="A77" s="347"/>
      <c r="B77" s="11" t="s">
        <v>448</v>
      </c>
    </row>
    <row r="78" spans="1:2" s="11" customFormat="1" ht="15" customHeight="1">
      <c r="A78" s="347"/>
      <c r="B78" s="4" t="s">
        <v>449</v>
      </c>
    </row>
    <row r="79" spans="1:2" s="11" customFormat="1" ht="15.75" customHeight="1">
      <c r="A79" s="347"/>
    </row>
    <row r="80" spans="1:2" s="11" customFormat="1" ht="15.75" customHeight="1">
      <c r="A80" s="347"/>
    </row>
    <row r="81" spans="1:15" s="11" customFormat="1" ht="15.75" customHeight="1">
      <c r="A81" s="347"/>
    </row>
    <row r="82" spans="1:15" s="11" customFormat="1" ht="15" customHeight="1">
      <c r="A82" s="347"/>
      <c r="B82" s="13" t="s">
        <v>450</v>
      </c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12" t="s">
        <v>451</v>
      </c>
    </row>
    <row r="83" spans="1:15" s="11" customFormat="1" ht="15" customHeight="1">
      <c r="A83" s="347"/>
      <c r="B83" s="12"/>
      <c r="N83" s="4" t="s">
        <v>452</v>
      </c>
    </row>
    <row r="84" spans="1:15" s="11" customFormat="1" ht="15" customHeight="1">
      <c r="A84" s="347"/>
      <c r="B84" s="11" t="s">
        <v>453</v>
      </c>
      <c r="O84" s="4" t="s">
        <v>454</v>
      </c>
    </row>
    <row r="85" spans="1:15" s="11" customFormat="1" ht="15" customHeight="1">
      <c r="A85" s="347"/>
      <c r="B85" s="11" t="s">
        <v>455</v>
      </c>
      <c r="O85" s="4" t="s">
        <v>456</v>
      </c>
    </row>
    <row r="86" spans="1:15" s="11" customFormat="1" ht="15" customHeight="1">
      <c r="A86" s="347"/>
      <c r="B86" s="12" t="s">
        <v>457</v>
      </c>
      <c r="O86" s="4" t="s">
        <v>458</v>
      </c>
    </row>
    <row r="87" spans="1:15" s="11" customFormat="1" ht="15" customHeight="1">
      <c r="A87" s="347"/>
      <c r="O87" s="4" t="s">
        <v>459</v>
      </c>
    </row>
    <row r="88" spans="1:15" s="11" customFormat="1" ht="15" customHeight="1">
      <c r="A88" s="347"/>
      <c r="B88" s="12" t="s">
        <v>460</v>
      </c>
      <c r="O88" s="4" t="s">
        <v>461</v>
      </c>
    </row>
    <row r="89" spans="1:15" s="11" customFormat="1" ht="15" customHeight="1">
      <c r="A89" s="347"/>
      <c r="B89" s="11" t="s">
        <v>462</v>
      </c>
      <c r="O89" s="4" t="s">
        <v>463</v>
      </c>
    </row>
    <row r="90" spans="1:15" s="11" customFormat="1" ht="15" customHeight="1">
      <c r="A90" s="347"/>
      <c r="B90" s="11" t="s">
        <v>394</v>
      </c>
      <c r="O90" s="4" t="s">
        <v>464</v>
      </c>
    </row>
    <row r="91" spans="1:15" s="11" customFormat="1" ht="15" customHeight="1">
      <c r="A91" s="347"/>
      <c r="N91" s="4" t="s">
        <v>465</v>
      </c>
    </row>
    <row r="92" spans="1:15" s="11" customFormat="1" ht="15" customHeight="1">
      <c r="A92" s="347"/>
      <c r="B92" s="12" t="s">
        <v>466</v>
      </c>
      <c r="O92" s="4" t="s">
        <v>467</v>
      </c>
    </row>
    <row r="93" spans="1:15" s="11" customFormat="1" ht="15" customHeight="1">
      <c r="A93" s="347"/>
      <c r="B93" s="11" t="s">
        <v>468</v>
      </c>
      <c r="N93" s="4" t="s">
        <v>469</v>
      </c>
    </row>
    <row r="94" spans="1:15" s="11" customFormat="1" ht="15" customHeight="1">
      <c r="A94" s="347"/>
      <c r="B94" s="11" t="s">
        <v>470</v>
      </c>
      <c r="O94" s="4" t="s">
        <v>471</v>
      </c>
    </row>
    <row r="95" spans="1:15" s="11" customFormat="1" ht="15" customHeight="1">
      <c r="A95" s="347"/>
      <c r="O95" s="4" t="s">
        <v>472</v>
      </c>
    </row>
    <row r="96" spans="1:15" s="11" customFormat="1" ht="15" customHeight="1">
      <c r="A96" s="347"/>
      <c r="B96" s="11" t="s">
        <v>473</v>
      </c>
    </row>
    <row r="97" spans="1:14" s="11" customFormat="1" ht="15" customHeight="1">
      <c r="A97" s="347"/>
      <c r="B97" s="11" t="s">
        <v>393</v>
      </c>
      <c r="N97" s="4" t="s">
        <v>4</v>
      </c>
    </row>
    <row r="98" spans="1:14" s="11" customFormat="1" ht="15" customHeight="1">
      <c r="A98" s="347"/>
      <c r="N98" s="4" t="s">
        <v>5</v>
      </c>
    </row>
    <row r="99" spans="1:14" s="11" customFormat="1" ht="15" customHeight="1">
      <c r="A99" s="347"/>
      <c r="B99" s="4" t="s">
        <v>474</v>
      </c>
      <c r="N99" s="4" t="s">
        <v>6</v>
      </c>
    </row>
    <row r="100" spans="1:14" s="11" customFormat="1" ht="15" customHeight="1">
      <c r="A100" s="347"/>
      <c r="B100" s="4" t="s">
        <v>475</v>
      </c>
      <c r="N100" s="4" t="s">
        <v>7</v>
      </c>
    </row>
    <row r="101" spans="1:14" s="11" customFormat="1" ht="15" customHeight="1">
      <c r="A101" s="347"/>
      <c r="N101" s="4" t="s">
        <v>8</v>
      </c>
    </row>
    <row r="102" spans="1:14" s="11" customFormat="1" ht="15" customHeight="1">
      <c r="A102" s="347"/>
      <c r="B102" s="4" t="s">
        <v>476</v>
      </c>
    </row>
    <row r="103" spans="1:14" s="11" customFormat="1" ht="15" customHeight="1">
      <c r="A103" s="347"/>
      <c r="B103" s="4" t="s">
        <v>477</v>
      </c>
    </row>
    <row r="104" spans="1:14" s="11" customFormat="1" ht="15" customHeight="1">
      <c r="A104" s="347"/>
      <c r="B104" s="4" t="s">
        <v>478</v>
      </c>
    </row>
    <row r="105" spans="1:14" s="11" customFormat="1" ht="15" customHeight="1">
      <c r="A105" s="347"/>
      <c r="N105" s="4" t="s">
        <v>9</v>
      </c>
    </row>
    <row r="106" spans="1:14" s="11" customFormat="1" ht="15" customHeight="1">
      <c r="A106" s="347"/>
      <c r="B106" s="4" t="s">
        <v>392</v>
      </c>
      <c r="N106" s="19" t="s">
        <v>10</v>
      </c>
    </row>
    <row r="107" spans="1:14" s="11" customFormat="1" ht="15" customHeight="1">
      <c r="A107" s="347"/>
      <c r="B107" s="11" t="s">
        <v>479</v>
      </c>
    </row>
    <row r="108" spans="1:14" s="11" customFormat="1" ht="15" customHeight="1">
      <c r="A108" s="347"/>
      <c r="B108" s="4" t="s">
        <v>480</v>
      </c>
      <c r="N108" s="4" t="s">
        <v>11</v>
      </c>
    </row>
    <row r="109" spans="1:14" s="11" customFormat="1" ht="15" customHeight="1">
      <c r="A109" s="347"/>
    </row>
    <row r="110" spans="1:14" s="11" customFormat="1" ht="15" customHeight="1">
      <c r="A110" s="347"/>
    </row>
    <row r="111" spans="1:14" s="11" customFormat="1" ht="15" customHeight="1">
      <c r="A111" s="347"/>
    </row>
    <row r="112" spans="1:14" s="11" customFormat="1" ht="15" customHeight="1">
      <c r="A112" s="347"/>
    </row>
    <row r="113" spans="1:14" s="11" customFormat="1" ht="15" customHeight="1">
      <c r="A113" s="347"/>
      <c r="N113" s="12" t="s">
        <v>391</v>
      </c>
    </row>
    <row r="114" spans="1:14" s="11" customFormat="1" ht="15" customHeight="1">
      <c r="A114" s="347"/>
    </row>
    <row r="115" spans="1:14" s="11" customFormat="1" ht="15" customHeight="1">
      <c r="A115" s="347"/>
      <c r="N115" s="11" t="s">
        <v>390</v>
      </c>
    </row>
    <row r="116" spans="1:14" s="11" customFormat="1" ht="15" customHeight="1">
      <c r="A116" s="347"/>
      <c r="N116" s="11" t="s">
        <v>389</v>
      </c>
    </row>
    <row r="117" spans="1:14" s="11" customFormat="1" ht="15" customHeight="1">
      <c r="A117" s="347"/>
      <c r="N117" s="11" t="s">
        <v>388</v>
      </c>
    </row>
    <row r="118" spans="1:14" s="11" customFormat="1" ht="15" customHeight="1">
      <c r="A118" s="347"/>
    </row>
    <row r="119" spans="1:14" s="11" customFormat="1" ht="15.75" customHeight="1">
      <c r="A119" s="347"/>
    </row>
    <row r="120" spans="1:14" s="11" customFormat="1" ht="15.75" customHeight="1">
      <c r="A120" s="347"/>
    </row>
    <row r="121" spans="1:14" s="11" customFormat="1" ht="15" customHeight="1">
      <c r="A121" s="347"/>
    </row>
    <row r="122" spans="1:14" s="11" customFormat="1" ht="15" customHeight="1">
      <c r="A122" s="347"/>
      <c r="B122" s="6" t="s">
        <v>481</v>
      </c>
      <c r="C122" s="4"/>
    </row>
    <row r="123" spans="1:14" s="11" customFormat="1" ht="15" customHeight="1">
      <c r="A123" s="347"/>
      <c r="B123" s="6"/>
      <c r="C123" s="4"/>
    </row>
    <row r="124" spans="1:14" s="11" customFormat="1" ht="15" customHeight="1">
      <c r="A124" s="347"/>
      <c r="B124" s="4" t="s">
        <v>387</v>
      </c>
      <c r="C124" s="4"/>
    </row>
    <row r="125" spans="1:14" s="11" customFormat="1" ht="15" customHeight="1">
      <c r="A125" s="347"/>
      <c r="B125" s="6"/>
      <c r="C125" s="4" t="s">
        <v>386</v>
      </c>
    </row>
    <row r="126" spans="1:14" s="11" customFormat="1" ht="15" customHeight="1">
      <c r="A126" s="347"/>
      <c r="B126" s="6"/>
      <c r="C126" s="4" t="s">
        <v>385</v>
      </c>
    </row>
    <row r="127" spans="1:14" s="11" customFormat="1" ht="15" customHeight="1">
      <c r="A127" s="347"/>
      <c r="B127" s="6"/>
      <c r="C127" s="4"/>
    </row>
    <row r="128" spans="1:14" s="11" customFormat="1" ht="15" customHeight="1">
      <c r="A128" s="347"/>
      <c r="B128" s="4" t="s">
        <v>384</v>
      </c>
      <c r="C128" s="4"/>
    </row>
    <row r="129" spans="1:13" s="11" customFormat="1" ht="15" customHeight="1">
      <c r="A129" s="347"/>
      <c r="B129" s="6"/>
      <c r="C129" s="4" t="s">
        <v>383</v>
      </c>
    </row>
    <row r="130" spans="1:13" s="11" customFormat="1" ht="15" customHeight="1">
      <c r="A130" s="347"/>
      <c r="B130" s="6"/>
      <c r="C130" s="4" t="s">
        <v>382</v>
      </c>
    </row>
    <row r="131" spans="1:13" s="11" customFormat="1" ht="15" customHeight="1">
      <c r="A131" s="347"/>
    </row>
    <row r="132" spans="1:13" s="11" customFormat="1" ht="15" customHeight="1">
      <c r="A132" s="347"/>
    </row>
    <row r="133" spans="1:13" s="11" customFormat="1" ht="15" customHeight="1">
      <c r="A133" s="347"/>
      <c r="B133" s="10" t="s">
        <v>482</v>
      </c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</row>
    <row r="134" spans="1:13" s="11" customFormat="1" ht="15" customHeight="1">
      <c r="A134" s="347"/>
      <c r="B134" s="12"/>
    </row>
    <row r="135" spans="1:13" s="11" customFormat="1" ht="15" customHeight="1">
      <c r="A135" s="347"/>
      <c r="B135" s="12" t="s">
        <v>381</v>
      </c>
    </row>
    <row r="136" spans="1:13" s="11" customFormat="1" ht="15" customHeight="1">
      <c r="A136" s="347"/>
    </row>
    <row r="137" spans="1:13" s="11" customFormat="1" ht="15" customHeight="1">
      <c r="A137" s="347"/>
      <c r="B137" s="6" t="s">
        <v>380</v>
      </c>
    </row>
    <row r="138" spans="1:13" s="11" customFormat="1" ht="15" customHeight="1">
      <c r="A138" s="347"/>
      <c r="B138" s="317" t="s">
        <v>1053</v>
      </c>
    </row>
    <row r="139" spans="1:13" s="11" customFormat="1" ht="15" customHeight="1">
      <c r="A139" s="347"/>
      <c r="B139" s="4"/>
    </row>
    <row r="140" spans="1:13" s="11" customFormat="1" ht="15" customHeight="1">
      <c r="A140" s="347"/>
      <c r="B140" s="4" t="s">
        <v>379</v>
      </c>
    </row>
    <row r="141" spans="1:13" s="11" customFormat="1" ht="15" customHeight="1">
      <c r="A141" s="347"/>
      <c r="B141" s="4" t="s">
        <v>378</v>
      </c>
    </row>
    <row r="142" spans="1:13" s="11" customFormat="1" ht="15" customHeight="1">
      <c r="A142" s="347"/>
      <c r="L142" s="4" t="s">
        <v>377</v>
      </c>
    </row>
    <row r="143" spans="1:13" s="11" customFormat="1" ht="15" customHeight="1">
      <c r="A143" s="347"/>
      <c r="B143" s="6" t="s">
        <v>483</v>
      </c>
    </row>
    <row r="144" spans="1:13" s="11" customFormat="1" ht="15" customHeight="1">
      <c r="A144" s="347"/>
      <c r="B144" s="4"/>
    </row>
    <row r="145" spans="1:15" s="11" customFormat="1" ht="15" customHeight="1">
      <c r="A145" s="347"/>
      <c r="B145" s="4" t="s">
        <v>376</v>
      </c>
    </row>
    <row r="146" spans="1:15" s="11" customFormat="1" ht="15" customHeight="1">
      <c r="A146" s="347"/>
      <c r="B146" s="4" t="s">
        <v>375</v>
      </c>
    </row>
    <row r="147" spans="1:15" s="11" customFormat="1" ht="15" customHeight="1">
      <c r="A147" s="347"/>
    </row>
    <row r="148" spans="1:15" s="11" customFormat="1" ht="15" customHeight="1">
      <c r="A148" s="347"/>
      <c r="B148" s="4" t="s">
        <v>484</v>
      </c>
    </row>
    <row r="149" spans="1:15" s="11" customFormat="1" ht="15" customHeight="1">
      <c r="A149" s="347"/>
    </row>
    <row r="150" spans="1:15" s="11" customFormat="1" ht="15" customHeight="1">
      <c r="A150" s="347"/>
      <c r="B150" s="11" t="s">
        <v>485</v>
      </c>
    </row>
    <row r="151" spans="1:15" s="11" customFormat="1" ht="15" customHeight="1">
      <c r="A151" s="347"/>
      <c r="B151" s="11" t="s">
        <v>374</v>
      </c>
    </row>
    <row r="152" spans="1:15" s="11" customFormat="1" ht="15" customHeight="1">
      <c r="A152" s="347"/>
      <c r="B152" s="11" t="s">
        <v>373</v>
      </c>
    </row>
    <row r="153" spans="1:15" s="11" customFormat="1" ht="15" customHeight="1">
      <c r="A153" s="347"/>
      <c r="B153" s="11" t="s">
        <v>436</v>
      </c>
    </row>
    <row r="154" spans="1:15" s="11" customFormat="1" ht="15" customHeight="1">
      <c r="A154" s="347"/>
    </row>
    <row r="155" spans="1:15" s="11" customFormat="1" ht="15" customHeight="1">
      <c r="A155" s="347"/>
    </row>
    <row r="156" spans="1:15" s="11" customFormat="1" ht="15" customHeight="1">
      <c r="A156" s="347"/>
      <c r="L156" s="4" t="s">
        <v>12</v>
      </c>
    </row>
    <row r="157" spans="1:15" s="11" customFormat="1" ht="15" customHeight="1">
      <c r="A157" s="347"/>
      <c r="L157" s="4"/>
    </row>
    <row r="158" spans="1:15" s="11" customFormat="1" ht="15" customHeight="1">
      <c r="A158" s="347"/>
      <c r="L158" s="30"/>
      <c r="M158" s="30" t="s">
        <v>13</v>
      </c>
      <c r="N158" s="29" t="s">
        <v>14</v>
      </c>
      <c r="O158" s="28"/>
    </row>
    <row r="159" spans="1:15" s="11" customFormat="1" ht="15" customHeight="1">
      <c r="A159" s="347"/>
      <c r="L159" s="27" t="s">
        <v>15</v>
      </c>
      <c r="M159" s="27" t="s">
        <v>16</v>
      </c>
      <c r="N159" s="26" t="s">
        <v>17</v>
      </c>
      <c r="O159" s="25"/>
    </row>
    <row r="160" spans="1:15" s="11" customFormat="1" ht="15" customHeight="1">
      <c r="A160" s="347"/>
      <c r="L160" s="30" t="s">
        <v>18</v>
      </c>
      <c r="M160" s="30" t="s">
        <v>19</v>
      </c>
      <c r="N160" s="29" t="s">
        <v>20</v>
      </c>
      <c r="O160" s="28"/>
    </row>
    <row r="161" spans="1:15" s="11" customFormat="1" ht="15" customHeight="1">
      <c r="A161" s="347"/>
      <c r="L161" s="27" t="s">
        <v>21</v>
      </c>
      <c r="M161" s="27" t="s">
        <v>22</v>
      </c>
      <c r="N161" s="26" t="s">
        <v>23</v>
      </c>
      <c r="O161" s="25"/>
    </row>
    <row r="162" spans="1:15" s="11" customFormat="1" ht="15" customHeight="1">
      <c r="A162" s="347"/>
    </row>
    <row r="163" spans="1:15" s="11" customFormat="1" ht="15" customHeight="1">
      <c r="A163" s="347"/>
    </row>
    <row r="164" spans="1:15" s="11" customFormat="1" ht="15" customHeight="1">
      <c r="A164" s="347"/>
    </row>
    <row r="165" spans="1:15" s="11" customFormat="1" ht="15" customHeight="1">
      <c r="A165" s="347"/>
    </row>
    <row r="166" spans="1:15" s="11" customFormat="1" ht="15" customHeight="1">
      <c r="A166" s="347"/>
      <c r="B166" s="11" t="s">
        <v>486</v>
      </c>
    </row>
    <row r="167" spans="1:15" s="11" customFormat="1" ht="15" customHeight="1">
      <c r="A167" s="347"/>
      <c r="B167" s="11" t="s">
        <v>487</v>
      </c>
    </row>
    <row r="168" spans="1:15" s="11" customFormat="1" ht="15" customHeight="1">
      <c r="A168" s="347"/>
      <c r="B168" s="11" t="s">
        <v>488</v>
      </c>
    </row>
    <row r="169" spans="1:15" s="11" customFormat="1" ht="15" customHeight="1">
      <c r="A169" s="347"/>
    </row>
    <row r="170" spans="1:15" s="11" customFormat="1" ht="15" customHeight="1">
      <c r="A170" s="347"/>
      <c r="B170" s="34" t="s">
        <v>434</v>
      </c>
    </row>
    <row r="171" spans="1:15" s="11" customFormat="1" ht="15" customHeight="1">
      <c r="A171" s="347"/>
      <c r="B171" s="11" t="s">
        <v>372</v>
      </c>
    </row>
    <row r="172" spans="1:15" s="11" customFormat="1" ht="15" customHeight="1">
      <c r="A172" s="347"/>
      <c r="B172" s="4" t="s">
        <v>371</v>
      </c>
    </row>
    <row r="173" spans="1:15" s="11" customFormat="1" ht="15" customHeight="1">
      <c r="A173" s="347"/>
    </row>
    <row r="174" spans="1:15" s="11" customFormat="1" ht="15" customHeight="1">
      <c r="A174" s="347"/>
      <c r="B174" s="11" t="s">
        <v>370</v>
      </c>
    </row>
    <row r="175" spans="1:15" s="11" customFormat="1" ht="15" customHeight="1">
      <c r="A175" s="347"/>
      <c r="B175" s="4" t="s">
        <v>369</v>
      </c>
    </row>
    <row r="176" spans="1:15" s="11" customFormat="1" ht="15" customHeight="1">
      <c r="A176" s="347"/>
      <c r="B176" s="6"/>
    </row>
    <row r="177" spans="1:14" s="11" customFormat="1" ht="15" customHeight="1">
      <c r="A177" s="347"/>
      <c r="B177" s="15" t="s">
        <v>368</v>
      </c>
      <c r="I177" s="4" t="s">
        <v>367</v>
      </c>
      <c r="M177" s="4" t="s">
        <v>24</v>
      </c>
    </row>
    <row r="178" spans="1:14" s="11" customFormat="1" ht="15" customHeight="1">
      <c r="A178" s="347"/>
    </row>
    <row r="179" spans="1:14" s="11" customFormat="1" ht="15" customHeight="1">
      <c r="A179" s="347"/>
      <c r="B179" s="16" t="s">
        <v>366</v>
      </c>
      <c r="N179" s="4"/>
    </row>
    <row r="180" spans="1:14" s="11" customFormat="1" ht="15" customHeight="1">
      <c r="A180" s="347"/>
    </row>
    <row r="181" spans="1:14" s="11" customFormat="1" ht="15" customHeight="1">
      <c r="A181" s="347"/>
      <c r="B181" s="6" t="s">
        <v>489</v>
      </c>
    </row>
    <row r="182" spans="1:14" s="11" customFormat="1" ht="15" customHeight="1">
      <c r="A182" s="347"/>
      <c r="B182" s="11" t="s">
        <v>490</v>
      </c>
    </row>
    <row r="183" spans="1:14" s="11" customFormat="1" ht="15" customHeight="1">
      <c r="A183" s="347"/>
    </row>
    <row r="184" spans="1:14" s="11" customFormat="1" ht="15" customHeight="1">
      <c r="A184" s="347"/>
    </row>
    <row r="185" spans="1:14" s="11" customFormat="1" ht="15" customHeight="1">
      <c r="A185" s="347"/>
    </row>
    <row r="186" spans="1:14" s="11" customFormat="1" ht="15" customHeight="1">
      <c r="A186" s="347"/>
    </row>
    <row r="187" spans="1:14" s="11" customFormat="1" ht="15" customHeight="1">
      <c r="A187" s="347"/>
    </row>
    <row r="188" spans="1:14" s="11" customFormat="1" ht="15" customHeight="1">
      <c r="A188" s="347"/>
    </row>
    <row r="189" spans="1:14" s="11" customFormat="1" ht="15" customHeight="1">
      <c r="A189" s="347"/>
      <c r="N189" s="11" t="s">
        <v>365</v>
      </c>
    </row>
    <row r="190" spans="1:14" s="11" customFormat="1" ht="15" customHeight="1">
      <c r="A190" s="347"/>
      <c r="B190" s="12" t="s">
        <v>491</v>
      </c>
    </row>
    <row r="191" spans="1:14" s="11" customFormat="1" ht="15" customHeight="1">
      <c r="A191" s="347"/>
    </row>
    <row r="192" spans="1:14" s="11" customFormat="1" ht="15" customHeight="1">
      <c r="A192" s="347"/>
      <c r="B192" s="11" t="s">
        <v>492</v>
      </c>
    </row>
    <row r="193" spans="1:2" s="11" customFormat="1" ht="15" customHeight="1">
      <c r="A193" s="347"/>
    </row>
    <row r="194" spans="1:2" s="11" customFormat="1" ht="15" customHeight="1">
      <c r="A194" s="347"/>
      <c r="B194" s="4" t="s">
        <v>364</v>
      </c>
    </row>
    <row r="195" spans="1:2" s="11" customFormat="1" ht="15" customHeight="1">
      <c r="A195" s="347"/>
      <c r="B195" s="4" t="s">
        <v>493</v>
      </c>
    </row>
    <row r="196" spans="1:2" s="11" customFormat="1" ht="15" customHeight="1">
      <c r="A196" s="347"/>
      <c r="B196" s="4" t="s">
        <v>494</v>
      </c>
    </row>
    <row r="197" spans="1:2" s="11" customFormat="1" ht="15" customHeight="1">
      <c r="A197" s="347"/>
    </row>
    <row r="198" spans="1:2" s="11" customFormat="1" ht="15" customHeight="1">
      <c r="A198" s="347"/>
      <c r="B198" s="4" t="s">
        <v>363</v>
      </c>
    </row>
    <row r="199" spans="1:2" s="11" customFormat="1" ht="15" customHeight="1">
      <c r="A199" s="347"/>
      <c r="B199" s="4" t="s">
        <v>362</v>
      </c>
    </row>
    <row r="200" spans="1:2" s="11" customFormat="1" ht="15" customHeight="1">
      <c r="A200" s="347"/>
      <c r="B200" s="4" t="s">
        <v>361</v>
      </c>
    </row>
    <row r="201" spans="1:2" s="11" customFormat="1" ht="15" customHeight="1">
      <c r="A201" s="347"/>
    </row>
    <row r="202" spans="1:2" s="11" customFormat="1" ht="15" customHeight="1">
      <c r="A202" s="347"/>
      <c r="B202" s="4" t="s">
        <v>360</v>
      </c>
    </row>
    <row r="203" spans="1:2" s="11" customFormat="1" ht="15" customHeight="1">
      <c r="A203" s="347"/>
      <c r="B203" s="11" t="s">
        <v>495</v>
      </c>
    </row>
    <row r="204" spans="1:2" s="11" customFormat="1" ht="15" customHeight="1">
      <c r="A204" s="347"/>
      <c r="B204" s="4" t="s">
        <v>359</v>
      </c>
    </row>
    <row r="205" spans="1:2" s="11" customFormat="1" ht="15" customHeight="1">
      <c r="A205" s="347"/>
    </row>
    <row r="206" spans="1:2" s="11" customFormat="1" ht="15" customHeight="1">
      <c r="A206" s="347"/>
    </row>
    <row r="207" spans="1:2" s="11" customFormat="1" ht="15" customHeight="1">
      <c r="A207" s="347"/>
    </row>
    <row r="208" spans="1:2" s="11" customFormat="1" ht="15" customHeight="1">
      <c r="A208" s="347"/>
    </row>
    <row r="209" spans="1:20" s="11" customFormat="1" ht="15" customHeight="1">
      <c r="A209" s="347"/>
    </row>
    <row r="210" spans="1:20" s="11" customFormat="1" ht="15" customHeight="1">
      <c r="A210" s="347"/>
      <c r="T210" s="4" t="s">
        <v>61</v>
      </c>
    </row>
    <row r="211" spans="1:20" s="11" customFormat="1" ht="15" customHeight="1">
      <c r="A211" s="347"/>
    </row>
    <row r="212" spans="1:20" s="11" customFormat="1" ht="15" customHeight="1">
      <c r="A212" s="347"/>
    </row>
    <row r="213" spans="1:20" s="11" customFormat="1" ht="15" customHeight="1">
      <c r="A213" s="347"/>
    </row>
    <row r="214" spans="1:20" s="11" customFormat="1" ht="15" customHeight="1">
      <c r="A214" s="347"/>
      <c r="B214" s="4" t="s">
        <v>358</v>
      </c>
      <c r="Q214" s="4" t="s">
        <v>62</v>
      </c>
    </row>
    <row r="215" spans="1:20" s="11" customFormat="1" ht="15" customHeight="1">
      <c r="A215" s="347"/>
      <c r="B215" s="4" t="s">
        <v>496</v>
      </c>
      <c r="Q215" s="4" t="s">
        <v>63</v>
      </c>
    </row>
    <row r="216" spans="1:20" s="11" customFormat="1" ht="15" customHeight="1">
      <c r="A216" s="347"/>
      <c r="Q216" s="4" t="s">
        <v>64</v>
      </c>
    </row>
    <row r="217" spans="1:20" s="11" customFormat="1" ht="15" customHeight="1">
      <c r="A217" s="347"/>
      <c r="B217" s="4" t="s">
        <v>497</v>
      </c>
    </row>
    <row r="218" spans="1:20" s="11" customFormat="1" ht="15" customHeight="1">
      <c r="A218" s="347"/>
    </row>
    <row r="219" spans="1:20" s="11" customFormat="1" ht="15" customHeight="1">
      <c r="A219" s="347"/>
    </row>
    <row r="220" spans="1:20" s="11" customFormat="1" ht="15" customHeight="1">
      <c r="A220" s="347"/>
      <c r="B220" s="35" t="s">
        <v>498</v>
      </c>
      <c r="C220" s="24"/>
      <c r="D220" s="24"/>
      <c r="E220" s="24"/>
      <c r="F220" s="24"/>
      <c r="G220" s="24"/>
      <c r="H220" s="24"/>
      <c r="I220" s="24"/>
      <c r="J220" s="24"/>
      <c r="K220" s="24"/>
      <c r="L220" s="24"/>
      <c r="M220" s="24"/>
    </row>
    <row r="221" spans="1:20" s="11" customFormat="1" ht="15" customHeight="1">
      <c r="A221" s="347"/>
      <c r="B221" s="6"/>
    </row>
    <row r="222" spans="1:20" s="11" customFormat="1" ht="15" customHeight="1">
      <c r="A222" s="347"/>
      <c r="B222" s="6" t="s">
        <v>357</v>
      </c>
    </row>
    <row r="223" spans="1:20" s="11" customFormat="1" ht="15" customHeight="1">
      <c r="A223" s="347"/>
      <c r="B223" s="12" t="s">
        <v>356</v>
      </c>
    </row>
    <row r="224" spans="1:20" s="11" customFormat="1" ht="15" customHeight="1">
      <c r="A224" s="347"/>
      <c r="B224" s="17" t="s">
        <v>355</v>
      </c>
    </row>
    <row r="225" spans="1:2" s="11" customFormat="1" ht="15" customHeight="1">
      <c r="A225" s="347"/>
      <c r="B225" s="11" t="s">
        <v>354</v>
      </c>
    </row>
    <row r="226" spans="1:2" s="11" customFormat="1" ht="15" customHeight="1">
      <c r="A226" s="347"/>
    </row>
    <row r="227" spans="1:2" s="11" customFormat="1" ht="15" customHeight="1">
      <c r="A227" s="347"/>
      <c r="B227" s="4" t="s">
        <v>353</v>
      </c>
    </row>
    <row r="228" spans="1:2" s="11" customFormat="1" ht="15" customHeight="1">
      <c r="A228" s="347"/>
      <c r="B228" s="11" t="s">
        <v>352</v>
      </c>
    </row>
    <row r="229" spans="1:2" s="11" customFormat="1" ht="15" customHeight="1">
      <c r="A229" s="347"/>
      <c r="B229" s="4" t="s">
        <v>351</v>
      </c>
    </row>
    <row r="230" spans="1:2" s="11" customFormat="1" ht="15" customHeight="1">
      <c r="A230" s="347"/>
    </row>
    <row r="231" spans="1:2" s="11" customFormat="1" ht="15" customHeight="1">
      <c r="A231" s="347"/>
    </row>
    <row r="232" spans="1:2" s="11" customFormat="1" ht="15" customHeight="1">
      <c r="A232" s="347"/>
      <c r="B232" s="12" t="s">
        <v>350</v>
      </c>
    </row>
    <row r="233" spans="1:2" s="11" customFormat="1" ht="15" customHeight="1">
      <c r="A233" s="347"/>
      <c r="B233" s="11" t="s">
        <v>499</v>
      </c>
    </row>
    <row r="234" spans="1:2" s="11" customFormat="1" ht="15" customHeight="1">
      <c r="A234" s="347"/>
    </row>
    <row r="235" spans="1:2" s="11" customFormat="1" ht="15" customHeight="1">
      <c r="A235" s="347"/>
      <c r="B235" s="11" t="s">
        <v>500</v>
      </c>
    </row>
    <row r="236" spans="1:2" s="11" customFormat="1" ht="15" customHeight="1">
      <c r="A236" s="347"/>
      <c r="B236" s="11" t="s">
        <v>435</v>
      </c>
    </row>
    <row r="237" spans="1:2" s="11" customFormat="1" ht="15" customHeight="1">
      <c r="A237" s="347"/>
    </row>
    <row r="238" spans="1:2" s="11" customFormat="1" ht="15" customHeight="1">
      <c r="A238" s="347"/>
    </row>
    <row r="239" spans="1:2" s="11" customFormat="1" ht="15" customHeight="1">
      <c r="A239" s="347"/>
    </row>
    <row r="240" spans="1:2" s="11" customFormat="1" ht="15" customHeight="1">
      <c r="A240" s="347"/>
    </row>
    <row r="241" spans="1:15" s="11" customFormat="1" ht="15" customHeight="1">
      <c r="A241" s="347"/>
    </row>
    <row r="242" spans="1:15" s="11" customFormat="1" ht="15" customHeight="1">
      <c r="A242" s="347"/>
      <c r="B242" s="4" t="s">
        <v>501</v>
      </c>
      <c r="C242" s="4"/>
    </row>
    <row r="243" spans="1:15" s="11" customFormat="1" ht="15" customHeight="1">
      <c r="A243" s="347"/>
      <c r="C243" s="4" t="s">
        <v>349</v>
      </c>
      <c r="O243" s="4" t="s">
        <v>25</v>
      </c>
    </row>
    <row r="244" spans="1:15" s="11" customFormat="1" ht="15" customHeight="1">
      <c r="A244" s="347"/>
      <c r="C244" s="4" t="s">
        <v>348</v>
      </c>
      <c r="O244" s="34" t="s">
        <v>434</v>
      </c>
    </row>
    <row r="245" spans="1:15" s="11" customFormat="1" ht="15" customHeight="1">
      <c r="A245" s="347"/>
      <c r="C245" s="4" t="s">
        <v>347</v>
      </c>
    </row>
    <row r="246" spans="1:15" s="11" customFormat="1" ht="15" customHeight="1">
      <c r="A246" s="347"/>
      <c r="C246" s="4" t="s">
        <v>346</v>
      </c>
    </row>
    <row r="247" spans="1:15" s="11" customFormat="1" ht="15" customHeight="1">
      <c r="A247" s="347"/>
    </row>
    <row r="248" spans="1:15" s="11" customFormat="1" ht="15" customHeight="1">
      <c r="A248" s="347"/>
    </row>
    <row r="249" spans="1:15" s="11" customFormat="1" ht="15" customHeight="1">
      <c r="A249" s="347"/>
      <c r="B249" s="23" t="s">
        <v>502</v>
      </c>
    </row>
    <row r="250" spans="1:15" s="11" customFormat="1" ht="15" customHeight="1">
      <c r="A250" s="347"/>
      <c r="C250" s="23"/>
      <c r="D250" s="23"/>
      <c r="E250" s="23"/>
      <c r="F250" s="23"/>
      <c r="G250" s="23"/>
      <c r="H250" s="23"/>
      <c r="I250" s="23"/>
      <c r="J250" s="23"/>
      <c r="K250" s="23"/>
      <c r="L250" s="23"/>
      <c r="M250" s="23"/>
      <c r="O250" s="4"/>
    </row>
    <row r="251" spans="1:15" s="11" customFormat="1" ht="15" customHeight="1">
      <c r="A251" s="347"/>
      <c r="B251" s="4" t="s">
        <v>503</v>
      </c>
    </row>
    <row r="252" spans="1:15" s="11" customFormat="1" ht="15" customHeight="1">
      <c r="A252" s="347"/>
      <c r="B252" s="4" t="s">
        <v>504</v>
      </c>
    </row>
    <row r="253" spans="1:15" s="11" customFormat="1" ht="15" customHeight="1">
      <c r="A253" s="347"/>
      <c r="B253" s="4" t="s">
        <v>505</v>
      </c>
    </row>
    <row r="254" spans="1:15" s="11" customFormat="1" ht="15" customHeight="1">
      <c r="A254" s="347"/>
      <c r="B254" s="4" t="s">
        <v>506</v>
      </c>
    </row>
    <row r="255" spans="1:15" s="11" customFormat="1" ht="15" customHeight="1">
      <c r="A255" s="347"/>
    </row>
    <row r="256" spans="1:15" s="11" customFormat="1" ht="15" customHeight="1">
      <c r="A256" s="347"/>
      <c r="B256" s="4" t="s">
        <v>507</v>
      </c>
    </row>
    <row r="257" spans="1:13" s="11" customFormat="1" ht="15" customHeight="1">
      <c r="A257" s="347"/>
      <c r="B257" s="4"/>
    </row>
    <row r="258" spans="1:13" s="11" customFormat="1" ht="15" customHeight="1">
      <c r="A258" s="347"/>
      <c r="B258" s="4" t="s">
        <v>508</v>
      </c>
    </row>
    <row r="259" spans="1:13" s="11" customFormat="1" ht="15" customHeight="1">
      <c r="A259" s="347"/>
      <c r="B259" s="4" t="s">
        <v>345</v>
      </c>
    </row>
    <row r="260" spans="1:13" s="11" customFormat="1" ht="15" customHeight="1">
      <c r="A260" s="347"/>
      <c r="B260" s="4" t="s">
        <v>509</v>
      </c>
    </row>
    <row r="261" spans="1:13" s="11" customFormat="1" ht="15" customHeight="1">
      <c r="A261" s="347"/>
    </row>
    <row r="262" spans="1:13" s="11" customFormat="1" ht="15" customHeight="1">
      <c r="A262" s="347"/>
      <c r="B262" s="4" t="s">
        <v>510</v>
      </c>
    </row>
    <row r="263" spans="1:13" s="11" customFormat="1" ht="15" customHeight="1">
      <c r="A263" s="347"/>
      <c r="B263" s="4"/>
    </row>
    <row r="264" spans="1:13" s="11" customFormat="1" ht="15" customHeight="1">
      <c r="A264" s="347"/>
    </row>
    <row r="265" spans="1:13" s="11" customFormat="1" ht="15" customHeight="1">
      <c r="A265" s="347"/>
      <c r="B265" s="10" t="s">
        <v>1054</v>
      </c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</row>
    <row r="266" spans="1:13" s="11" customFormat="1" ht="15" customHeight="1">
      <c r="A266" s="347"/>
      <c r="B266" s="6" t="s">
        <v>344</v>
      </c>
    </row>
    <row r="267" spans="1:13" s="11" customFormat="1" ht="15" customHeight="1">
      <c r="A267" s="347"/>
      <c r="B267" s="4" t="s">
        <v>343</v>
      </c>
    </row>
    <row r="268" spans="1:13" s="11" customFormat="1" ht="15" customHeight="1">
      <c r="A268" s="347"/>
      <c r="B268" s="4" t="s">
        <v>342</v>
      </c>
    </row>
    <row r="269" spans="1:13" s="11" customFormat="1" ht="15" customHeight="1">
      <c r="A269" s="347"/>
      <c r="B269" s="4" t="s">
        <v>341</v>
      </c>
    </row>
    <row r="270" spans="1:13" s="11" customFormat="1" ht="15" customHeight="1">
      <c r="A270" s="347"/>
      <c r="B270" s="4" t="s">
        <v>340</v>
      </c>
    </row>
    <row r="271" spans="1:13" s="11" customFormat="1" ht="15" customHeight="1">
      <c r="A271" s="347"/>
      <c r="B271" s="4" t="s">
        <v>339</v>
      </c>
    </row>
    <row r="272" spans="1:13" s="11" customFormat="1" ht="15" customHeight="1">
      <c r="A272" s="347"/>
      <c r="B272" s="4"/>
    </row>
    <row r="273" spans="1:54" s="11" customFormat="1" ht="15" customHeight="1">
      <c r="A273" s="347"/>
      <c r="B273" s="18" t="s">
        <v>26</v>
      </c>
    </row>
    <row r="274" spans="1:54" s="11" customFormat="1" ht="15" customHeight="1">
      <c r="A274" s="347"/>
      <c r="B274" s="4" t="s">
        <v>338</v>
      </c>
    </row>
    <row r="275" spans="1:54" s="11" customFormat="1" ht="15" customHeight="1">
      <c r="A275" s="347"/>
      <c r="B275" s="4" t="s">
        <v>337</v>
      </c>
    </row>
    <row r="276" spans="1:54" s="11" customFormat="1" ht="15" customHeight="1">
      <c r="A276" s="347"/>
      <c r="B276" s="4"/>
    </row>
    <row r="277" spans="1:54" s="11" customFormat="1" ht="15" customHeight="1">
      <c r="A277" s="347"/>
      <c r="B277" s="4" t="s">
        <v>336</v>
      </c>
    </row>
    <row r="278" spans="1:54" s="11" customFormat="1" ht="15" customHeight="1">
      <c r="A278" s="347"/>
      <c r="B278" s="4" t="s">
        <v>335</v>
      </c>
    </row>
    <row r="279" spans="1:54" s="11" customFormat="1" ht="15" customHeight="1">
      <c r="A279" s="347"/>
    </row>
    <row r="280" spans="1:54" s="11" customFormat="1" ht="15" customHeight="1">
      <c r="A280" s="347"/>
    </row>
    <row r="281" spans="1:54" s="11" customFormat="1" ht="15" customHeight="1">
      <c r="A281" s="347"/>
    </row>
    <row r="282" spans="1:54" s="11" customFormat="1" ht="15.75" customHeight="1">
      <c r="A282" s="347"/>
    </row>
    <row r="283" spans="1:54" s="53" customFormat="1" ht="13.2">
      <c r="B283" s="114" t="s">
        <v>823</v>
      </c>
      <c r="C283" s="114"/>
      <c r="D283" s="114"/>
      <c r="E283" s="114"/>
      <c r="F283" s="115"/>
      <c r="G283" s="114"/>
      <c r="H283" s="114"/>
      <c r="I283" s="114"/>
      <c r="J283" s="115"/>
      <c r="K283" s="114"/>
      <c r="L283" s="114"/>
      <c r="M283" s="114"/>
      <c r="N283" s="115"/>
      <c r="O283" s="114"/>
      <c r="P283" s="114"/>
      <c r="Q283" s="114"/>
      <c r="R283" s="115"/>
      <c r="S283" s="114"/>
      <c r="T283" s="11"/>
      <c r="U283" s="11"/>
      <c r="V283" s="11"/>
      <c r="W283" s="11"/>
      <c r="X283" s="11"/>
      <c r="Y283" s="11"/>
      <c r="Z283" s="11"/>
      <c r="AA283" s="11"/>
      <c r="AB283" s="11"/>
      <c r="AC283" s="11"/>
      <c r="AD283" s="11"/>
      <c r="AE283" s="11"/>
      <c r="AF283" s="11"/>
      <c r="AG283" s="11"/>
      <c r="AH283" s="11"/>
      <c r="AI283" s="11"/>
      <c r="AJ283" s="11"/>
      <c r="AK283" s="11"/>
      <c r="AL283" s="11"/>
      <c r="AM283" s="11"/>
      <c r="AN283" s="11"/>
      <c r="AO283" s="11"/>
      <c r="AP283" s="11"/>
      <c r="AQ283" s="11"/>
      <c r="AR283" s="11"/>
      <c r="AS283" s="11"/>
      <c r="AT283" s="11"/>
      <c r="AU283" s="11"/>
      <c r="AV283" s="11"/>
      <c r="AW283" s="11"/>
      <c r="AX283" s="11"/>
      <c r="AY283" s="11"/>
      <c r="AZ283" s="11"/>
      <c r="BA283" s="11"/>
      <c r="BB283" s="11"/>
    </row>
    <row r="284" spans="1:54" s="53" customFormat="1" ht="21.6" thickBot="1">
      <c r="B284" s="116" t="s">
        <v>824</v>
      </c>
      <c r="C284" s="117" t="s">
        <v>825</v>
      </c>
      <c r="D284" s="117" t="s">
        <v>826</v>
      </c>
      <c r="E284" s="117" t="s">
        <v>827</v>
      </c>
      <c r="F284" s="118" t="s">
        <v>828</v>
      </c>
      <c r="G284" s="117" t="s">
        <v>829</v>
      </c>
      <c r="H284" s="117" t="s">
        <v>830</v>
      </c>
      <c r="I284" s="117" t="s">
        <v>831</v>
      </c>
      <c r="J284" s="118" t="s">
        <v>832</v>
      </c>
      <c r="K284" s="117" t="s">
        <v>833</v>
      </c>
      <c r="L284" s="117" t="s">
        <v>834</v>
      </c>
      <c r="M284" s="117" t="s">
        <v>835</v>
      </c>
      <c r="N284" s="118" t="s">
        <v>836</v>
      </c>
      <c r="O284" s="117" t="s">
        <v>837</v>
      </c>
      <c r="P284" s="117" t="s">
        <v>838</v>
      </c>
      <c r="Q284" s="117" t="s">
        <v>839</v>
      </c>
      <c r="R284" s="118" t="s">
        <v>840</v>
      </c>
      <c r="S284" s="117" t="s">
        <v>841</v>
      </c>
      <c r="T284"/>
      <c r="U284"/>
      <c r="V284"/>
      <c r="W284" s="11"/>
      <c r="X284" s="11"/>
      <c r="Y284" s="11"/>
      <c r="Z284" s="11"/>
      <c r="AA284" s="11"/>
      <c r="AB284" s="11"/>
      <c r="AC284" s="11"/>
      <c r="AD284" s="11"/>
      <c r="AE284" s="11"/>
      <c r="AF284" s="11"/>
      <c r="AG284" s="11"/>
      <c r="AH284" s="11"/>
      <c r="AI284" s="11"/>
      <c r="AJ284" s="11"/>
      <c r="AK284" s="11"/>
      <c r="AL284" s="11"/>
      <c r="AM284" s="11"/>
      <c r="AN284" s="11"/>
      <c r="AO284" s="11"/>
      <c r="AP284" s="11"/>
      <c r="AQ284" s="11"/>
      <c r="AR284" s="11"/>
      <c r="AS284" s="11"/>
      <c r="AT284" s="11"/>
      <c r="AU284" s="11"/>
      <c r="AV284" s="11"/>
      <c r="AW284" s="11"/>
      <c r="AX284" s="11"/>
      <c r="AY284" s="11"/>
      <c r="AZ284" s="11"/>
      <c r="BA284" s="11"/>
      <c r="BB284" s="11"/>
    </row>
    <row r="285" spans="1:54" s="53" customFormat="1" ht="13.8" thickTop="1">
      <c r="B285" s="119" t="s">
        <v>842</v>
      </c>
      <c r="C285" s="120">
        <v>28.419</v>
      </c>
      <c r="D285" s="120">
        <v>24.640999999999998</v>
      </c>
      <c r="E285" s="120">
        <v>24.195</v>
      </c>
      <c r="F285" s="121">
        <v>23.018000000000001</v>
      </c>
      <c r="G285" s="120">
        <v>28.097000000000001</v>
      </c>
      <c r="H285" s="120">
        <v>31.67</v>
      </c>
      <c r="I285" s="120">
        <v>30.38</v>
      </c>
      <c r="J285" s="121">
        <v>31.475000000000001</v>
      </c>
      <c r="K285" s="120">
        <v>38.406999999999996</v>
      </c>
      <c r="L285" s="120">
        <v>45.64</v>
      </c>
      <c r="M285" s="120">
        <v>36.706000000000003</v>
      </c>
      <c r="N285" s="121">
        <v>59.610999999999997</v>
      </c>
      <c r="O285" s="120">
        <v>45.585999999999999</v>
      </c>
      <c r="P285" s="120">
        <v>48.158000000000001</v>
      </c>
      <c r="Q285" s="120">
        <v>60.755000000000003</v>
      </c>
      <c r="R285" s="121">
        <v>84.218999999999994</v>
      </c>
      <c r="S285" s="120">
        <v>94.501000000000005</v>
      </c>
      <c r="T285" s="11"/>
      <c r="U285" s="11"/>
      <c r="V285" s="11"/>
      <c r="W285" s="11"/>
      <c r="X285" s="11"/>
      <c r="Y285" s="11"/>
      <c r="Z285" s="11"/>
      <c r="AA285" s="11"/>
      <c r="AB285" s="11"/>
      <c r="AC285" s="11"/>
      <c r="AD285" s="11"/>
      <c r="AE285" s="11"/>
      <c r="AF285" s="11"/>
      <c r="AG285" s="11"/>
      <c r="AH285" s="11"/>
      <c r="AI285" s="11"/>
      <c r="AJ285" s="11"/>
      <c r="AK285" s="11"/>
      <c r="AL285" s="11"/>
      <c r="AM285" s="11"/>
      <c r="AN285" s="11"/>
      <c r="AO285" s="11"/>
      <c r="AP285" s="11"/>
      <c r="AQ285" s="11"/>
      <c r="AR285" s="11"/>
      <c r="AS285" s="11"/>
      <c r="AT285" s="11"/>
      <c r="AU285" s="11"/>
      <c r="AV285" s="11"/>
      <c r="AW285" s="11"/>
      <c r="AX285" s="11"/>
      <c r="AY285" s="11"/>
      <c r="AZ285" s="11"/>
      <c r="BA285" s="11"/>
      <c r="BB285" s="11"/>
    </row>
    <row r="286" spans="1:54" s="53" customFormat="1" ht="13.2">
      <c r="B286" s="122" t="s">
        <v>843</v>
      </c>
      <c r="C286" s="123" t="s">
        <v>844</v>
      </c>
      <c r="D286" s="123" t="s">
        <v>844</v>
      </c>
      <c r="E286" s="123" t="s">
        <v>844</v>
      </c>
      <c r="F286" s="124" t="s">
        <v>844</v>
      </c>
      <c r="G286" s="125">
        <f>G285/C285-1</f>
        <v>-1.133044793975857E-2</v>
      </c>
      <c r="H286" s="125">
        <f t="shared" ref="H286:S286" si="0">H285/D285-1</f>
        <v>0.28525628018343419</v>
      </c>
      <c r="I286" s="125">
        <f t="shared" si="0"/>
        <v>0.25563132878693939</v>
      </c>
      <c r="J286" s="126">
        <f t="shared" si="0"/>
        <v>0.36740811538795737</v>
      </c>
      <c r="K286" s="125">
        <f t="shared" si="0"/>
        <v>0.36694309000960934</v>
      </c>
      <c r="L286" s="125">
        <f t="shared" si="0"/>
        <v>0.44111146195137341</v>
      </c>
      <c r="M286" s="125">
        <f t="shared" si="0"/>
        <v>0.20822909809084944</v>
      </c>
      <c r="N286" s="126">
        <f t="shared" si="0"/>
        <v>0.8939158061953929</v>
      </c>
      <c r="O286" s="125">
        <f t="shared" si="0"/>
        <v>0.18691905121462238</v>
      </c>
      <c r="P286" s="125">
        <f t="shared" si="0"/>
        <v>5.5170902716914938E-2</v>
      </c>
      <c r="Q286" s="125">
        <f t="shared" si="0"/>
        <v>0.65517898981092992</v>
      </c>
      <c r="R286" s="126">
        <f t="shared" si="0"/>
        <v>0.4128097163275235</v>
      </c>
      <c r="S286" s="125">
        <f t="shared" si="0"/>
        <v>1.0730268064756725</v>
      </c>
      <c r="T286"/>
      <c r="U286"/>
      <c r="V286"/>
      <c r="W286" s="11"/>
      <c r="X286" s="11"/>
      <c r="Y286" s="11"/>
      <c r="Z286" s="11"/>
      <c r="AA286" s="11"/>
      <c r="AB286" s="11"/>
      <c r="AC286" s="11"/>
      <c r="AD286" s="11"/>
      <c r="AE286" s="11"/>
      <c r="AF286" s="11"/>
      <c r="AG286" s="11"/>
      <c r="AH286" s="11"/>
      <c r="AI286" s="11"/>
      <c r="AJ286" s="11"/>
      <c r="AK286" s="11"/>
      <c r="AL286" s="11"/>
      <c r="AM286" s="11"/>
      <c r="AN286" s="11"/>
      <c r="AO286" s="11"/>
      <c r="AP286" s="11"/>
      <c r="AQ286" s="11"/>
      <c r="AR286" s="11"/>
      <c r="AS286" s="11"/>
      <c r="AT286" s="11"/>
      <c r="AU286" s="11"/>
      <c r="AV286" s="11"/>
      <c r="AW286" s="11"/>
      <c r="AX286" s="11"/>
      <c r="AY286" s="11"/>
      <c r="AZ286" s="11"/>
      <c r="BA286" s="11"/>
      <c r="BB286" s="11"/>
    </row>
    <row r="287" spans="1:54" s="53" customFormat="1" ht="13.2">
      <c r="B287" s="127" t="s">
        <v>845</v>
      </c>
      <c r="C287" s="128"/>
      <c r="D287" s="128"/>
      <c r="E287" s="128"/>
      <c r="F287" s="129"/>
      <c r="G287" s="128">
        <v>27.9</v>
      </c>
      <c r="H287" s="128">
        <v>31.4</v>
      </c>
      <c r="I287" s="128">
        <v>29.4</v>
      </c>
      <c r="J287" s="129">
        <f>114.9-SUM(G287:I287)</f>
        <v>26.200000000000017</v>
      </c>
      <c r="K287" s="128">
        <v>30.7</v>
      </c>
      <c r="L287" s="128">
        <v>35</v>
      </c>
      <c r="M287" s="128">
        <v>25</v>
      </c>
      <c r="N287" s="129">
        <v>34</v>
      </c>
      <c r="O287" s="128">
        <v>34</v>
      </c>
      <c r="P287" s="128">
        <v>36</v>
      </c>
      <c r="Q287" s="128">
        <v>28</v>
      </c>
      <c r="R287" s="129">
        <v>31</v>
      </c>
      <c r="S287" s="128">
        <v>29</v>
      </c>
      <c r="T287" s="11"/>
      <c r="U287" s="11"/>
      <c r="V287" s="11"/>
      <c r="W287" s="11"/>
      <c r="X287" s="11"/>
      <c r="Y287" s="11"/>
      <c r="Z287" s="11"/>
      <c r="AA287" s="11"/>
      <c r="AB287" s="11"/>
      <c r="AC287" s="11"/>
      <c r="AD287" s="11"/>
      <c r="AE287" s="11"/>
      <c r="AF287" s="11"/>
      <c r="AG287" s="11"/>
      <c r="AH287" s="11"/>
      <c r="AI287" s="11"/>
      <c r="AJ287" s="11"/>
      <c r="AK287" s="11"/>
      <c r="AL287" s="11"/>
      <c r="AM287" s="11"/>
      <c r="AN287" s="11"/>
      <c r="AO287" s="11"/>
      <c r="AP287" s="11"/>
      <c r="AQ287" s="11"/>
      <c r="AR287" s="11"/>
      <c r="AS287" s="11"/>
      <c r="AT287" s="11"/>
      <c r="AU287" s="11"/>
      <c r="AV287" s="11"/>
      <c r="AW287" s="11"/>
      <c r="AX287" s="11"/>
      <c r="AY287" s="11"/>
      <c r="AZ287" s="11"/>
      <c r="BA287" s="11"/>
      <c r="BB287" s="11"/>
    </row>
    <row r="288" spans="1:54" s="53" customFormat="1" ht="13.2">
      <c r="B288" s="127" t="s">
        <v>846</v>
      </c>
      <c r="C288" s="128" t="s">
        <v>844</v>
      </c>
      <c r="D288" s="128" t="s">
        <v>844</v>
      </c>
      <c r="E288" s="128" t="s">
        <v>844</v>
      </c>
      <c r="F288" s="129" t="s">
        <v>844</v>
      </c>
      <c r="G288" s="128">
        <v>0.1</v>
      </c>
      <c r="H288" s="128">
        <v>0.2</v>
      </c>
      <c r="I288" s="128">
        <v>0.9</v>
      </c>
      <c r="J288" s="129">
        <f>6.6-SUM(G288:I288)</f>
        <v>5.3999999999999995</v>
      </c>
      <c r="K288" s="128">
        <v>7.6</v>
      </c>
      <c r="L288" s="128">
        <v>11</v>
      </c>
      <c r="M288" s="128">
        <v>12</v>
      </c>
      <c r="N288" s="129">
        <v>25</v>
      </c>
      <c r="O288" s="128">
        <v>12</v>
      </c>
      <c r="P288" s="128">
        <v>13</v>
      </c>
      <c r="Q288" s="128">
        <v>33</v>
      </c>
      <c r="R288" s="129">
        <v>53</v>
      </c>
      <c r="S288" s="128">
        <v>65</v>
      </c>
      <c r="T288"/>
      <c r="U288"/>
      <c r="V288"/>
      <c r="W288" s="11"/>
      <c r="X288" s="11"/>
      <c r="Y288" s="11"/>
      <c r="Z288" s="11"/>
      <c r="AA288" s="11"/>
      <c r="AB288" s="11"/>
      <c r="AC288" s="11"/>
      <c r="AD288" s="11"/>
      <c r="AE288" s="11"/>
      <c r="AF288" s="11"/>
      <c r="AG288" s="11"/>
      <c r="AH288" s="11"/>
      <c r="AI288" s="11"/>
      <c r="AJ288" s="11"/>
      <c r="AK288" s="11"/>
      <c r="AL288" s="11"/>
      <c r="AM288" s="11"/>
      <c r="AN288" s="11"/>
      <c r="AO288" s="11"/>
      <c r="AP288" s="11"/>
      <c r="AQ288" s="11"/>
      <c r="AR288" s="11"/>
      <c r="AS288" s="11"/>
      <c r="AT288" s="11"/>
      <c r="AU288" s="11"/>
      <c r="AV288" s="11"/>
      <c r="AW288" s="11"/>
      <c r="AX288" s="11"/>
      <c r="AY288" s="11"/>
      <c r="AZ288" s="11"/>
      <c r="BA288" s="11"/>
      <c r="BB288" s="11"/>
    </row>
    <row r="289" spans="2:54" s="53" customFormat="1" ht="13.2">
      <c r="B289" s="130" t="s">
        <v>847</v>
      </c>
      <c r="C289" s="131">
        <v>22.439</v>
      </c>
      <c r="D289" s="131">
        <v>21.79</v>
      </c>
      <c r="E289" s="131">
        <v>22.295000000000002</v>
      </c>
      <c r="F289" s="132">
        <v>19.155000000000001</v>
      </c>
      <c r="G289" s="131">
        <v>24.140999999999998</v>
      </c>
      <c r="H289" s="131">
        <v>27.09</v>
      </c>
      <c r="I289" s="131">
        <v>27.312999999999999</v>
      </c>
      <c r="J289" s="132">
        <v>33.140999999999998</v>
      </c>
      <c r="K289" s="131">
        <v>40.195</v>
      </c>
      <c r="L289" s="131">
        <v>46.850999999999999</v>
      </c>
      <c r="M289" s="131">
        <v>43.064999999999998</v>
      </c>
      <c r="N289" s="132">
        <v>45.277000000000001</v>
      </c>
      <c r="O289" s="131">
        <v>40.5</v>
      </c>
      <c r="P289" s="131">
        <v>39.750999999999998</v>
      </c>
      <c r="Q289" s="131">
        <v>46.945</v>
      </c>
      <c r="R289" s="132">
        <v>54.600999999999999</v>
      </c>
      <c r="S289" s="131">
        <v>59.3</v>
      </c>
      <c r="T289" s="11"/>
      <c r="U289" s="11"/>
      <c r="V289" s="11"/>
      <c r="W289" s="11"/>
      <c r="X289" s="11"/>
      <c r="Y289" s="11"/>
      <c r="Z289" s="11"/>
      <c r="AA289" s="11"/>
      <c r="AB289" s="11"/>
      <c r="AC289" s="11"/>
      <c r="AD289" s="11"/>
      <c r="AE289" s="11"/>
      <c r="AF289" s="11"/>
      <c r="AG289" s="11"/>
      <c r="AH289" s="11"/>
      <c r="AI289" s="11"/>
      <c r="AJ289" s="11"/>
      <c r="AK289" s="11"/>
      <c r="AL289" s="11"/>
      <c r="AM289" s="11"/>
      <c r="AN289" s="11"/>
      <c r="AO289" s="11"/>
      <c r="AP289" s="11"/>
      <c r="AQ289" s="11"/>
      <c r="AR289" s="11"/>
      <c r="AS289" s="11"/>
      <c r="AT289" s="11"/>
      <c r="AU289" s="11"/>
      <c r="AV289" s="11"/>
      <c r="AW289" s="11"/>
      <c r="AX289" s="11"/>
      <c r="AY289" s="11"/>
      <c r="AZ289" s="11"/>
      <c r="BA289" s="11"/>
      <c r="BB289" s="11"/>
    </row>
    <row r="290" spans="2:54" s="53" customFormat="1" ht="13.2">
      <c r="B290" s="127" t="s">
        <v>845</v>
      </c>
      <c r="C290" s="133"/>
      <c r="D290" s="133"/>
      <c r="E290" s="133"/>
      <c r="F290" s="134"/>
      <c r="G290" s="135">
        <f t="shared" ref="G290:S290" si="1">G287-G295</f>
        <v>23.099999999999998</v>
      </c>
      <c r="H290" s="135">
        <f t="shared" si="1"/>
        <v>25.7</v>
      </c>
      <c r="I290" s="135">
        <f t="shared" si="1"/>
        <v>25.299999999999997</v>
      </c>
      <c r="J290" s="136">
        <f t="shared" si="1"/>
        <v>26.400000000000016</v>
      </c>
      <c r="K290" s="135">
        <f t="shared" si="1"/>
        <v>27.8</v>
      </c>
      <c r="L290" s="135">
        <f t="shared" si="1"/>
        <v>29.1</v>
      </c>
      <c r="M290" s="135">
        <f t="shared" si="1"/>
        <v>23</v>
      </c>
      <c r="N290" s="136">
        <f t="shared" si="1"/>
        <v>26</v>
      </c>
      <c r="O290" s="135">
        <f t="shared" si="1"/>
        <v>25.2</v>
      </c>
      <c r="P290" s="135">
        <f t="shared" si="1"/>
        <v>26.5</v>
      </c>
      <c r="Q290" s="135">
        <f t="shared" si="1"/>
        <v>22.3</v>
      </c>
      <c r="R290" s="136">
        <f t="shared" si="1"/>
        <v>20.9</v>
      </c>
      <c r="S290" s="135">
        <f t="shared" si="1"/>
        <v>17.5</v>
      </c>
      <c r="T290"/>
      <c r="U290"/>
      <c r="V290"/>
      <c r="W290" s="11"/>
      <c r="X290" s="11"/>
      <c r="Y290" s="11"/>
      <c r="Z290" s="11"/>
      <c r="AA290" s="11"/>
      <c r="AB290" s="11"/>
      <c r="AC290" s="11"/>
      <c r="AD290" s="11"/>
      <c r="AE290" s="11"/>
      <c r="AF290" s="11"/>
      <c r="AG290" s="11"/>
      <c r="AH290" s="11"/>
      <c r="AI290" s="11"/>
      <c r="AJ290" s="11"/>
      <c r="AK290" s="11"/>
      <c r="AL290" s="11"/>
      <c r="AM290" s="11"/>
      <c r="AN290" s="11"/>
      <c r="AO290" s="11"/>
      <c r="AP290" s="11"/>
      <c r="AQ290" s="11"/>
      <c r="AR290" s="11"/>
      <c r="AS290" s="11"/>
      <c r="AT290" s="11"/>
      <c r="AU290" s="11"/>
      <c r="AV290" s="11"/>
      <c r="AW290" s="11"/>
      <c r="AX290" s="11"/>
      <c r="AY290" s="11"/>
      <c r="AZ290" s="11"/>
      <c r="BA290" s="11"/>
      <c r="BB290" s="11"/>
    </row>
    <row r="291" spans="2:54" s="53" customFormat="1" ht="13.2">
      <c r="B291" s="137" t="s">
        <v>848</v>
      </c>
      <c r="C291" s="133"/>
      <c r="D291" s="133"/>
      <c r="E291" s="133"/>
      <c r="F291" s="134"/>
      <c r="G291" s="138">
        <f t="shared" ref="G291:S291" si="2">G290/G287</f>
        <v>0.82795698924731176</v>
      </c>
      <c r="H291" s="138">
        <f t="shared" si="2"/>
        <v>0.81847133757961787</v>
      </c>
      <c r="I291" s="138">
        <f t="shared" si="2"/>
        <v>0.86054421768707479</v>
      </c>
      <c r="J291" s="139">
        <f t="shared" si="2"/>
        <v>1.0076335877862594</v>
      </c>
      <c r="K291" s="138">
        <f t="shared" si="2"/>
        <v>0.90553745928338769</v>
      </c>
      <c r="L291" s="138">
        <f t="shared" si="2"/>
        <v>0.83142857142857152</v>
      </c>
      <c r="M291" s="138">
        <f t="shared" si="2"/>
        <v>0.92</v>
      </c>
      <c r="N291" s="139">
        <f t="shared" si="2"/>
        <v>0.76470588235294112</v>
      </c>
      <c r="O291" s="138">
        <f t="shared" si="2"/>
        <v>0.74117647058823533</v>
      </c>
      <c r="P291" s="138">
        <f t="shared" si="2"/>
        <v>0.73611111111111116</v>
      </c>
      <c r="Q291" s="138">
        <f t="shared" si="2"/>
        <v>0.79642857142857149</v>
      </c>
      <c r="R291" s="139">
        <f t="shared" si="2"/>
        <v>0.67419354838709677</v>
      </c>
      <c r="S291" s="138">
        <f t="shared" si="2"/>
        <v>0.60344827586206895</v>
      </c>
      <c r="T291" s="11"/>
      <c r="U291" s="11"/>
      <c r="V291" s="11"/>
      <c r="W291" s="11"/>
      <c r="X291" s="11"/>
      <c r="Y291" s="11"/>
      <c r="Z291" s="11"/>
      <c r="AA291" s="11"/>
      <c r="AB291" s="11"/>
      <c r="AC291" s="11"/>
      <c r="AD291" s="11"/>
      <c r="AE291" s="11"/>
      <c r="AF291" s="11"/>
      <c r="AG291" s="11"/>
      <c r="AH291" s="11"/>
      <c r="AI291" s="11"/>
      <c r="AJ291" s="11"/>
      <c r="AK291" s="11"/>
      <c r="AL291" s="11"/>
      <c r="AM291" s="11"/>
      <c r="AN291" s="11"/>
      <c r="AO291" s="11"/>
      <c r="AP291" s="11"/>
      <c r="AQ291" s="11"/>
      <c r="AR291" s="11"/>
      <c r="AS291" s="11"/>
      <c r="AT291" s="11"/>
      <c r="AU291" s="11"/>
      <c r="AV291" s="11"/>
      <c r="AW291" s="11"/>
      <c r="AX291" s="11"/>
      <c r="AY291" s="11"/>
      <c r="AZ291" s="11"/>
      <c r="BA291" s="11"/>
      <c r="BB291" s="11"/>
    </row>
    <row r="292" spans="2:54" s="53" customFormat="1" ht="13.2">
      <c r="B292" s="127" t="s">
        <v>846</v>
      </c>
      <c r="C292" s="133"/>
      <c r="D292" s="133"/>
      <c r="E292" s="133"/>
      <c r="F292" s="134"/>
      <c r="G292" s="135">
        <f t="shared" ref="G292:S292" si="3">G288-G297</f>
        <v>1</v>
      </c>
      <c r="H292" s="135">
        <f t="shared" si="3"/>
        <v>1.4</v>
      </c>
      <c r="I292" s="135">
        <f t="shared" si="3"/>
        <v>2</v>
      </c>
      <c r="J292" s="136">
        <f t="shared" si="3"/>
        <v>6.6999999999999993</v>
      </c>
      <c r="K292" s="135">
        <f t="shared" si="3"/>
        <v>12.3</v>
      </c>
      <c r="L292" s="135">
        <f t="shared" si="3"/>
        <v>18.100000000000001</v>
      </c>
      <c r="M292" s="135">
        <f t="shared" si="3"/>
        <v>20.399999999999999</v>
      </c>
      <c r="N292" s="136">
        <f t="shared" si="3"/>
        <v>18.599999999999998</v>
      </c>
      <c r="O292" s="135">
        <f t="shared" si="3"/>
        <v>15.7</v>
      </c>
      <c r="P292" s="135">
        <f t="shared" si="3"/>
        <v>14.1</v>
      </c>
      <c r="Q292" s="135">
        <f t="shared" si="3"/>
        <v>25.1</v>
      </c>
      <c r="R292" s="136">
        <f t="shared" si="3"/>
        <v>33.4</v>
      </c>
      <c r="S292" s="135">
        <f t="shared" si="3"/>
        <v>41.5</v>
      </c>
      <c r="T292"/>
      <c r="U292"/>
      <c r="V292"/>
      <c r="W292" s="11"/>
      <c r="X292" s="11"/>
      <c r="Y292" s="11"/>
      <c r="Z292" s="11"/>
      <c r="AA292" s="11"/>
      <c r="AB292" s="11"/>
      <c r="AC292" s="11"/>
      <c r="AD292" s="11"/>
      <c r="AE292" s="11"/>
      <c r="AF292" s="11"/>
      <c r="AG292" s="11"/>
      <c r="AH292" s="11"/>
      <c r="AI292" s="11"/>
      <c r="AJ292" s="11"/>
      <c r="AK292" s="11"/>
      <c r="AL292" s="11"/>
      <c r="AM292" s="11"/>
      <c r="AN292" s="11"/>
      <c r="AO292" s="11"/>
      <c r="AP292" s="11"/>
      <c r="AQ292" s="11"/>
      <c r="AR292" s="11"/>
      <c r="AS292" s="11"/>
      <c r="AT292" s="11"/>
      <c r="AU292" s="11"/>
      <c r="AV292" s="11"/>
      <c r="AW292" s="11"/>
      <c r="AX292" s="11"/>
      <c r="AY292" s="11"/>
      <c r="AZ292" s="11"/>
      <c r="BA292" s="11"/>
      <c r="BB292" s="11"/>
    </row>
    <row r="293" spans="2:54" s="53" customFormat="1" ht="13.2">
      <c r="B293" s="137" t="s">
        <v>849</v>
      </c>
      <c r="C293" s="133"/>
      <c r="D293" s="133"/>
      <c r="E293" s="133"/>
      <c r="F293" s="134"/>
      <c r="G293" s="138">
        <f t="shared" ref="G293:S293" si="4">G292/G288</f>
        <v>10</v>
      </c>
      <c r="H293" s="138">
        <f t="shared" si="4"/>
        <v>6.9999999999999991</v>
      </c>
      <c r="I293" s="138">
        <f t="shared" si="4"/>
        <v>2.2222222222222223</v>
      </c>
      <c r="J293" s="139">
        <f t="shared" si="4"/>
        <v>1.2407407407407407</v>
      </c>
      <c r="K293" s="138">
        <f t="shared" si="4"/>
        <v>1.6184210526315792</v>
      </c>
      <c r="L293" s="138">
        <f t="shared" si="4"/>
        <v>1.6454545454545455</v>
      </c>
      <c r="M293" s="138">
        <f t="shared" si="4"/>
        <v>1.7</v>
      </c>
      <c r="N293" s="139">
        <f t="shared" si="4"/>
        <v>0.74399999999999988</v>
      </c>
      <c r="O293" s="138">
        <f t="shared" si="4"/>
        <v>1.3083333333333333</v>
      </c>
      <c r="P293" s="138">
        <f t="shared" si="4"/>
        <v>1.0846153846153845</v>
      </c>
      <c r="Q293" s="138">
        <f t="shared" si="4"/>
        <v>0.76060606060606062</v>
      </c>
      <c r="R293" s="139">
        <f t="shared" si="4"/>
        <v>0.63018867924528299</v>
      </c>
      <c r="S293" s="138">
        <f t="shared" si="4"/>
        <v>0.63846153846153841</v>
      </c>
      <c r="T293" s="11"/>
      <c r="U293" s="11"/>
      <c r="V293" s="11"/>
      <c r="W293" s="11"/>
      <c r="X293" s="11"/>
      <c r="Y293" s="11"/>
      <c r="Z293" s="11"/>
      <c r="AA293" s="11"/>
      <c r="AB293" s="11"/>
      <c r="AC293" s="11"/>
      <c r="AD293" s="11"/>
      <c r="AE293" s="11"/>
      <c r="AF293" s="11"/>
      <c r="AG293" s="11"/>
      <c r="AH293" s="11"/>
      <c r="AI293" s="11"/>
      <c r="AJ293" s="11"/>
      <c r="AK293" s="11"/>
      <c r="AL293" s="11"/>
      <c r="AM293" s="11"/>
      <c r="AN293" s="11"/>
      <c r="AO293" s="11"/>
      <c r="AP293" s="11"/>
      <c r="AQ293" s="11"/>
      <c r="AR293" s="11"/>
      <c r="AS293" s="11"/>
      <c r="AT293" s="11"/>
      <c r="AU293" s="11"/>
      <c r="AV293" s="11"/>
      <c r="AW293" s="11"/>
      <c r="AX293" s="11"/>
      <c r="AY293" s="11"/>
      <c r="AZ293" s="11"/>
      <c r="BA293" s="11"/>
      <c r="BB293" s="11"/>
    </row>
    <row r="294" spans="2:54" s="53" customFormat="1" ht="13.2">
      <c r="B294" s="130" t="s">
        <v>850</v>
      </c>
      <c r="C294" s="131">
        <v>5.98</v>
      </c>
      <c r="D294" s="131">
        <v>2.851</v>
      </c>
      <c r="E294" s="131">
        <v>1.9</v>
      </c>
      <c r="F294" s="132">
        <v>3.863</v>
      </c>
      <c r="G294" s="131">
        <v>3.956</v>
      </c>
      <c r="H294" s="131">
        <v>4.58</v>
      </c>
      <c r="I294" s="131">
        <v>3.0670000000000002</v>
      </c>
      <c r="J294" s="132">
        <v>-1.7</v>
      </c>
      <c r="K294" s="131">
        <v>-1.8</v>
      </c>
      <c r="L294" s="131">
        <v>-1.2</v>
      </c>
      <c r="M294" s="131">
        <v>-6.4</v>
      </c>
      <c r="N294" s="132">
        <v>14.334</v>
      </c>
      <c r="O294" s="131">
        <v>5.0860000000000003</v>
      </c>
      <c r="P294" s="131">
        <v>8.407</v>
      </c>
      <c r="Q294" s="131">
        <v>13.81</v>
      </c>
      <c r="R294" s="132">
        <v>29.617999999999999</v>
      </c>
      <c r="S294" s="131">
        <f>S285-S289</f>
        <v>35.201000000000008</v>
      </c>
      <c r="T294"/>
      <c r="U294"/>
      <c r="V294"/>
      <c r="W294" s="11"/>
      <c r="X294" s="11"/>
      <c r="Y294" s="11"/>
      <c r="Z294" s="11"/>
      <c r="AA294" s="11"/>
      <c r="AB294" s="11"/>
      <c r="AC294" s="11"/>
      <c r="AD294" s="11"/>
      <c r="AE294" s="11"/>
      <c r="AF294" s="11"/>
      <c r="AG294" s="11"/>
      <c r="AH294" s="11"/>
      <c r="AI294" s="11"/>
      <c r="AJ294" s="11"/>
      <c r="AK294" s="11"/>
      <c r="AL294" s="11"/>
      <c r="AM294" s="11"/>
      <c r="AN294" s="11"/>
      <c r="AO294" s="11"/>
      <c r="AP294" s="11"/>
      <c r="AQ294" s="11"/>
      <c r="AR294" s="11"/>
      <c r="AS294" s="11"/>
      <c r="AT294" s="11"/>
      <c r="AU294" s="11"/>
      <c r="AV294" s="11"/>
      <c r="AW294" s="11"/>
      <c r="AX294" s="11"/>
      <c r="AY294" s="11"/>
      <c r="AZ294" s="11"/>
      <c r="BA294" s="11"/>
      <c r="BB294" s="11"/>
    </row>
    <row r="295" spans="2:54" s="53" customFormat="1" ht="13.2">
      <c r="B295" s="127" t="s">
        <v>845</v>
      </c>
      <c r="C295" s="133"/>
      <c r="D295" s="133"/>
      <c r="E295" s="133"/>
      <c r="F295" s="134"/>
      <c r="G295" s="135">
        <v>4.8</v>
      </c>
      <c r="H295" s="135">
        <v>5.7</v>
      </c>
      <c r="I295" s="135">
        <v>4.0999999999999996</v>
      </c>
      <c r="J295" s="136">
        <f>14.4-SUM(G295:I295)</f>
        <v>-0.19999999999999929</v>
      </c>
      <c r="K295" s="135">
        <v>2.9</v>
      </c>
      <c r="L295" s="135">
        <v>5.9</v>
      </c>
      <c r="M295" s="135">
        <v>2</v>
      </c>
      <c r="N295" s="136">
        <f>18.8-SUM(K295:M295)</f>
        <v>8</v>
      </c>
      <c r="O295" s="135">
        <v>8.8000000000000007</v>
      </c>
      <c r="P295" s="135">
        <v>9.5</v>
      </c>
      <c r="Q295" s="135">
        <v>5.7</v>
      </c>
      <c r="R295" s="136">
        <f>34.1-SUM(O295:Q295)</f>
        <v>10.100000000000001</v>
      </c>
      <c r="S295" s="135">
        <v>11.5</v>
      </c>
      <c r="T295" s="11"/>
      <c r="U295" s="11"/>
      <c r="V295" s="11"/>
      <c r="W295" s="11"/>
      <c r="X295" s="11"/>
      <c r="Y295" s="11"/>
      <c r="Z295" s="11"/>
      <c r="AA295" s="11"/>
      <c r="AB295" s="11"/>
      <c r="AC295" s="11"/>
      <c r="AD295" s="11"/>
      <c r="AE295" s="11"/>
      <c r="AF295" s="11"/>
      <c r="AG295" s="11"/>
      <c r="AH295" s="11"/>
      <c r="AI295" s="11"/>
      <c r="AJ295" s="11"/>
      <c r="AK295" s="11"/>
      <c r="AL295" s="11"/>
      <c r="AM295" s="11"/>
      <c r="AN295" s="11"/>
      <c r="AO295" s="11"/>
      <c r="AP295" s="11"/>
      <c r="AQ295" s="11"/>
      <c r="AR295" s="11"/>
      <c r="AS295" s="11"/>
      <c r="AT295" s="11"/>
      <c r="AU295" s="11"/>
      <c r="AV295" s="11"/>
      <c r="AW295" s="11"/>
      <c r="AX295" s="11"/>
      <c r="AY295" s="11"/>
      <c r="AZ295" s="11"/>
      <c r="BA295" s="11"/>
      <c r="BB295" s="11"/>
    </row>
    <row r="296" spans="2:54" s="53" customFormat="1" ht="13.2">
      <c r="B296" s="122" t="s">
        <v>851</v>
      </c>
      <c r="C296" s="133"/>
      <c r="D296" s="133"/>
      <c r="E296" s="133"/>
      <c r="F296" s="134"/>
      <c r="G296" s="140">
        <f>1-G291</f>
        <v>0.17204301075268824</v>
      </c>
      <c r="H296" s="140">
        <f t="shared" ref="H296:S296" si="5">1-H291</f>
        <v>0.18152866242038213</v>
      </c>
      <c r="I296" s="140">
        <f t="shared" si="5"/>
        <v>0.13945578231292521</v>
      </c>
      <c r="J296" s="141">
        <f t="shared" si="5"/>
        <v>-7.6335877862594437E-3</v>
      </c>
      <c r="K296" s="140">
        <f t="shared" si="5"/>
        <v>9.4462540716612309E-2</v>
      </c>
      <c r="L296" s="140">
        <f t="shared" si="5"/>
        <v>0.16857142857142848</v>
      </c>
      <c r="M296" s="140">
        <f t="shared" si="5"/>
        <v>7.999999999999996E-2</v>
      </c>
      <c r="N296" s="141">
        <f t="shared" si="5"/>
        <v>0.23529411764705888</v>
      </c>
      <c r="O296" s="140">
        <f t="shared" si="5"/>
        <v>0.25882352941176467</v>
      </c>
      <c r="P296" s="140">
        <f t="shared" si="5"/>
        <v>0.26388888888888884</v>
      </c>
      <c r="Q296" s="140">
        <f t="shared" si="5"/>
        <v>0.20357142857142851</v>
      </c>
      <c r="R296" s="141">
        <f t="shared" si="5"/>
        <v>0.32580645161290323</v>
      </c>
      <c r="S296" s="140">
        <f t="shared" si="5"/>
        <v>0.39655172413793105</v>
      </c>
      <c r="T296"/>
      <c r="U296"/>
      <c r="V296"/>
      <c r="W296" s="11"/>
      <c r="X296" s="11"/>
      <c r="Y296" s="11"/>
      <c r="Z296" s="11"/>
      <c r="AA296" s="11"/>
      <c r="AB296" s="11"/>
      <c r="AC296" s="11"/>
      <c r="AD296" s="11"/>
      <c r="AE296" s="11"/>
      <c r="AF296" s="11"/>
      <c r="AG296" s="11"/>
      <c r="AH296" s="11"/>
      <c r="AI296" s="11"/>
      <c r="AJ296" s="11"/>
      <c r="AK296" s="11"/>
      <c r="AL296" s="11"/>
      <c r="AM296" s="11"/>
      <c r="AN296" s="11"/>
      <c r="AO296" s="11"/>
      <c r="AP296" s="11"/>
      <c r="AQ296" s="11"/>
      <c r="AR296" s="11"/>
      <c r="AS296" s="11"/>
      <c r="AT296" s="11"/>
      <c r="AU296" s="11"/>
      <c r="AV296" s="11"/>
      <c r="AW296" s="11"/>
      <c r="AX296" s="11"/>
      <c r="AY296" s="11"/>
      <c r="AZ296" s="11"/>
      <c r="BA296" s="11"/>
      <c r="BB296" s="11"/>
    </row>
    <row r="297" spans="2:54" s="53" customFormat="1" ht="13.2">
      <c r="B297" s="127" t="s">
        <v>846</v>
      </c>
      <c r="C297" s="128" t="s">
        <v>844</v>
      </c>
      <c r="D297" s="128" t="s">
        <v>844</v>
      </c>
      <c r="E297" s="128" t="s">
        <v>844</v>
      </c>
      <c r="F297" s="129" t="s">
        <v>844</v>
      </c>
      <c r="G297" s="135">
        <v>-0.9</v>
      </c>
      <c r="H297" s="135">
        <v>-1.2</v>
      </c>
      <c r="I297" s="135">
        <v>-1.1000000000000001</v>
      </c>
      <c r="J297" s="136">
        <f>-4.5-SUM(G297:I297)</f>
        <v>-1.2999999999999998</v>
      </c>
      <c r="K297" s="135">
        <v>-4.7</v>
      </c>
      <c r="L297" s="135">
        <v>-7.1</v>
      </c>
      <c r="M297" s="135">
        <v>-8.4</v>
      </c>
      <c r="N297" s="136">
        <f>-13.8-SUM(K297:M297)</f>
        <v>6.4000000000000021</v>
      </c>
      <c r="O297" s="135">
        <v>-3.7</v>
      </c>
      <c r="P297" s="135">
        <v>-1.1000000000000001</v>
      </c>
      <c r="Q297" s="135">
        <v>7.9</v>
      </c>
      <c r="R297" s="136">
        <f>22.7-SUM(O297:Q297)</f>
        <v>19.600000000000001</v>
      </c>
      <c r="S297" s="135">
        <v>23.5</v>
      </c>
      <c r="T297" s="11"/>
      <c r="U297" s="11"/>
      <c r="V297" s="11"/>
      <c r="W297" s="11"/>
      <c r="X297" s="11"/>
      <c r="Y297" s="11"/>
      <c r="Z297" s="11"/>
      <c r="AA297" s="11"/>
      <c r="AB297" s="11"/>
      <c r="AC297" s="11"/>
      <c r="AD297" s="11"/>
      <c r="AE297" s="11"/>
      <c r="AF297" s="11"/>
      <c r="AG297" s="11"/>
      <c r="AH297" s="11"/>
      <c r="AI297" s="11"/>
      <c r="AJ297" s="11"/>
      <c r="AK297" s="11"/>
      <c r="AL297" s="11"/>
      <c r="AM297" s="11"/>
      <c r="AN297" s="11"/>
      <c r="AO297" s="11"/>
      <c r="AP297" s="11"/>
      <c r="AQ297" s="11"/>
      <c r="AR297" s="11"/>
      <c r="AS297" s="11"/>
      <c r="AT297" s="11"/>
      <c r="AU297" s="11"/>
      <c r="AV297" s="11"/>
      <c r="AW297" s="11"/>
      <c r="AX297" s="11"/>
      <c r="AY297" s="11"/>
      <c r="AZ297" s="11"/>
      <c r="BA297" s="11"/>
      <c r="BB297" s="11"/>
    </row>
    <row r="298" spans="2:54" s="53" customFormat="1" ht="13.2">
      <c r="B298" s="122" t="s">
        <v>851</v>
      </c>
      <c r="C298" s="128"/>
      <c r="D298" s="128"/>
      <c r="E298" s="128"/>
      <c r="F298" s="129"/>
      <c r="G298" s="135"/>
      <c r="H298" s="135"/>
      <c r="I298" s="135"/>
      <c r="J298" s="136"/>
      <c r="K298" s="135"/>
      <c r="L298" s="135"/>
      <c r="M298" s="135"/>
      <c r="N298" s="142">
        <f>1-N293</f>
        <v>0.25600000000000012</v>
      </c>
      <c r="O298" s="143">
        <f t="shared" ref="O298:S298" si="6">1-O293</f>
        <v>-0.30833333333333335</v>
      </c>
      <c r="P298" s="143">
        <f t="shared" si="6"/>
        <v>-8.4615384615384537E-2</v>
      </c>
      <c r="Q298" s="143">
        <f t="shared" si="6"/>
        <v>0.23939393939393938</v>
      </c>
      <c r="R298" s="142">
        <f t="shared" si="6"/>
        <v>0.36981132075471701</v>
      </c>
      <c r="S298" s="143">
        <f t="shared" si="6"/>
        <v>0.36153846153846159</v>
      </c>
      <c r="T298"/>
      <c r="U298"/>
      <c r="V298"/>
      <c r="W298" s="11"/>
      <c r="X298" s="11"/>
      <c r="Y298" s="11"/>
      <c r="Z298" s="11"/>
      <c r="AA298" s="11"/>
      <c r="AB298" s="11"/>
      <c r="AC298" s="11"/>
      <c r="AD298" s="11"/>
      <c r="AE298" s="11"/>
      <c r="AF298" s="11"/>
      <c r="AG298" s="11"/>
      <c r="AH298" s="11"/>
      <c r="AI298" s="11"/>
      <c r="AJ298" s="11"/>
      <c r="AK298" s="11"/>
      <c r="AL298" s="11"/>
      <c r="AM298" s="11"/>
      <c r="AN298" s="11"/>
      <c r="AO298" s="11"/>
      <c r="AP298" s="11"/>
      <c r="AQ298" s="11"/>
      <c r="AR298" s="11"/>
      <c r="AS298" s="11"/>
      <c r="AT298" s="11"/>
      <c r="AU298" s="11"/>
      <c r="AV298" s="11"/>
      <c r="AW298" s="11"/>
      <c r="AX298" s="11"/>
      <c r="AY298" s="11"/>
      <c r="AZ298" s="11"/>
      <c r="BA298" s="11"/>
      <c r="BB298" s="11"/>
    </row>
    <row r="299" spans="2:54" s="53" customFormat="1" ht="13.2">
      <c r="B299" s="137" t="s">
        <v>852</v>
      </c>
      <c r="C299" s="144">
        <f t="shared" ref="C299:S299" si="7">C289/C285</f>
        <v>0.78957739540448291</v>
      </c>
      <c r="D299" s="144">
        <f t="shared" si="7"/>
        <v>0.88429852684550148</v>
      </c>
      <c r="E299" s="144">
        <f t="shared" si="7"/>
        <v>0.92147137838396365</v>
      </c>
      <c r="F299" s="145">
        <f t="shared" si="7"/>
        <v>0.83217481970631679</v>
      </c>
      <c r="G299" s="144">
        <f t="shared" si="7"/>
        <v>0.85920205004092953</v>
      </c>
      <c r="H299" s="144">
        <f t="shared" si="7"/>
        <v>0.85538364382696552</v>
      </c>
      <c r="I299" s="144">
        <f t="shared" si="7"/>
        <v>0.89904542462146153</v>
      </c>
      <c r="J299" s="145">
        <f t="shared" si="7"/>
        <v>1.0529308975377283</v>
      </c>
      <c r="K299" s="144">
        <f t="shared" si="7"/>
        <v>1.0465540135912725</v>
      </c>
      <c r="L299" s="144">
        <f t="shared" si="7"/>
        <v>1.0265337423312884</v>
      </c>
      <c r="M299" s="144">
        <f t="shared" si="7"/>
        <v>1.1732414319184872</v>
      </c>
      <c r="N299" s="145">
        <f t="shared" si="7"/>
        <v>0.75954102430759429</v>
      </c>
      <c r="O299" s="144">
        <f t="shared" si="7"/>
        <v>0.88843065853551528</v>
      </c>
      <c r="P299" s="144">
        <f t="shared" si="7"/>
        <v>0.8254287968769467</v>
      </c>
      <c r="Q299" s="144">
        <f t="shared" si="7"/>
        <v>0.77269360546457078</v>
      </c>
      <c r="R299" s="145">
        <f t="shared" si="7"/>
        <v>0.648321637635213</v>
      </c>
      <c r="S299" s="144">
        <f t="shared" si="7"/>
        <v>0.62750658723188113</v>
      </c>
      <c r="T299" s="11"/>
      <c r="U299" s="11"/>
      <c r="V299" s="11"/>
      <c r="W299" s="11"/>
      <c r="X299" s="11"/>
      <c r="Y299" s="11"/>
      <c r="Z299" s="11"/>
      <c r="AA299" s="11"/>
      <c r="AB299" s="11"/>
      <c r="AC299" s="11"/>
      <c r="AD299" s="11"/>
      <c r="AE299" s="11"/>
      <c r="AF299" s="11"/>
      <c r="AG299" s="11"/>
      <c r="AH299" s="11"/>
      <c r="AI299" s="11"/>
      <c r="AJ299" s="11"/>
      <c r="AK299" s="11"/>
      <c r="AL299" s="11"/>
      <c r="AM299" s="11"/>
      <c r="AN299" s="11"/>
      <c r="AO299" s="11"/>
      <c r="AP299" s="11"/>
      <c r="AQ299" s="11"/>
      <c r="AR299" s="11"/>
      <c r="AS299" s="11"/>
      <c r="AT299" s="11"/>
      <c r="AU299" s="11"/>
      <c r="AV299" s="11"/>
      <c r="AW299" s="11"/>
      <c r="AX299" s="11"/>
      <c r="AY299" s="11"/>
      <c r="AZ299" s="11"/>
      <c r="BA299" s="11"/>
      <c r="BB299" s="11"/>
    </row>
    <row r="300" spans="2:54" s="53" customFormat="1" ht="13.2">
      <c r="B300" s="122" t="s">
        <v>851</v>
      </c>
      <c r="C300" s="146">
        <f>1-C299</f>
        <v>0.21042260459551709</v>
      </c>
      <c r="D300" s="146">
        <f>1-D299</f>
        <v>0.11570147315449852</v>
      </c>
      <c r="E300" s="146">
        <f>1-E299</f>
        <v>7.8528621616036354E-2</v>
      </c>
      <c r="F300" s="147">
        <f>1-F299</f>
        <v>0.16782518029368321</v>
      </c>
      <c r="G300" s="146">
        <f>1-G299</f>
        <v>0.14079794995907047</v>
      </c>
      <c r="H300" s="146">
        <f t="shared" ref="H300:S300" si="8">1-H299</f>
        <v>0.14461635617303448</v>
      </c>
      <c r="I300" s="146">
        <f t="shared" si="8"/>
        <v>0.10095457537853847</v>
      </c>
      <c r="J300" s="147">
        <f t="shared" si="8"/>
        <v>-5.2930897537728283E-2</v>
      </c>
      <c r="K300" s="146">
        <f t="shared" si="8"/>
        <v>-4.6554013591272536E-2</v>
      </c>
      <c r="L300" s="146">
        <f t="shared" si="8"/>
        <v>-2.6533742331288357E-2</v>
      </c>
      <c r="M300" s="146">
        <f t="shared" si="8"/>
        <v>-0.17324143191848718</v>
      </c>
      <c r="N300" s="147">
        <f t="shared" si="8"/>
        <v>0.24045897569240571</v>
      </c>
      <c r="O300" s="146">
        <f t="shared" si="8"/>
        <v>0.11156934146448472</v>
      </c>
      <c r="P300" s="146">
        <f t="shared" si="8"/>
        <v>0.1745712031230533</v>
      </c>
      <c r="Q300" s="146">
        <f t="shared" si="8"/>
        <v>0.22730639453542922</v>
      </c>
      <c r="R300" s="147">
        <f>1-R299</f>
        <v>0.351678362364787</v>
      </c>
      <c r="S300" s="146">
        <f t="shared" si="8"/>
        <v>0.37249341276811887</v>
      </c>
      <c r="T300"/>
      <c r="U300"/>
      <c r="V300"/>
      <c r="W300" s="11"/>
      <c r="X300" s="11"/>
      <c r="Y300" s="11"/>
      <c r="Z300" s="11"/>
      <c r="AA300" s="11"/>
      <c r="AB300" s="11"/>
      <c r="AC300" s="11"/>
      <c r="AD300" s="11"/>
      <c r="AE300" s="11"/>
      <c r="AF300" s="11"/>
      <c r="AG300" s="11"/>
      <c r="AH300" s="11"/>
      <c r="AI300" s="11"/>
      <c r="AJ300" s="11"/>
      <c r="AK300" s="11"/>
      <c r="AL300" s="11"/>
      <c r="AM300" s="11"/>
      <c r="AN300" s="11"/>
      <c r="AO300" s="11"/>
      <c r="AP300" s="11"/>
      <c r="AQ300" s="11"/>
      <c r="AR300" s="11"/>
      <c r="AS300" s="11"/>
      <c r="AT300" s="11"/>
      <c r="AU300" s="11"/>
      <c r="AV300" s="11"/>
      <c r="AW300" s="11"/>
      <c r="AX300" s="11"/>
      <c r="AY300" s="11"/>
      <c r="AZ300" s="11"/>
      <c r="BA300" s="11"/>
      <c r="BB300" s="11"/>
    </row>
    <row r="301" spans="2:54" s="53" customFormat="1" ht="13.2">
      <c r="B301" s="130" t="s">
        <v>853</v>
      </c>
      <c r="C301" s="120">
        <v>9.0660000000000007</v>
      </c>
      <c r="D301" s="120">
        <v>8.4990000000000006</v>
      </c>
      <c r="E301" s="120">
        <v>8.6039999999999992</v>
      </c>
      <c r="F301" s="121">
        <v>9.9939999999999998</v>
      </c>
      <c r="G301" s="120">
        <v>10.131</v>
      </c>
      <c r="H301" s="120">
        <v>11.194000000000001</v>
      </c>
      <c r="I301" s="120">
        <v>14.565</v>
      </c>
      <c r="J301" s="121">
        <v>14.646000000000001</v>
      </c>
      <c r="K301" s="120">
        <v>16.835999999999999</v>
      </c>
      <c r="L301" s="120">
        <v>21.434999999999999</v>
      </c>
      <c r="M301" s="120">
        <v>21.95</v>
      </c>
      <c r="N301" s="121">
        <v>24</v>
      </c>
      <c r="O301" s="120">
        <v>23.994</v>
      </c>
      <c r="P301" s="120">
        <v>25.451000000000001</v>
      </c>
      <c r="Q301" s="120">
        <v>28.443999999999999</v>
      </c>
      <c r="R301" s="121">
        <v>28.234999999999999</v>
      </c>
      <c r="S301" s="120">
        <v>32.700000000000003</v>
      </c>
      <c r="T301" s="11"/>
      <c r="U301" s="11"/>
      <c r="V301" s="11"/>
      <c r="W301" s="11"/>
      <c r="X301" s="11"/>
      <c r="Y301" s="11"/>
      <c r="Z301" s="11"/>
      <c r="AA301" s="11"/>
      <c r="AB301" s="11"/>
      <c r="AC301" s="11"/>
      <c r="AD301" s="11"/>
      <c r="AE301" s="11"/>
      <c r="AF301" s="11"/>
      <c r="AG301" s="11"/>
      <c r="AH301" s="11"/>
      <c r="AI301" s="11"/>
      <c r="AJ301" s="11"/>
      <c r="AK301" s="11"/>
      <c r="AL301" s="11"/>
      <c r="AM301" s="11"/>
      <c r="AN301" s="11"/>
      <c r="AO301" s="11"/>
      <c r="AP301" s="11"/>
      <c r="AQ301" s="11"/>
      <c r="AR301" s="11"/>
      <c r="AS301" s="11"/>
      <c r="AT301" s="11"/>
      <c r="AU301" s="11"/>
      <c r="AV301" s="11"/>
      <c r="AW301" s="11"/>
      <c r="AX301" s="11"/>
      <c r="AY301" s="11"/>
      <c r="AZ301" s="11"/>
      <c r="BA301" s="11"/>
      <c r="BB301" s="11"/>
    </row>
    <row r="302" spans="2:54" s="53" customFormat="1" ht="13.2">
      <c r="B302" s="137" t="s">
        <v>854</v>
      </c>
      <c r="C302" s="148">
        <f t="shared" ref="C302:S302" si="9">C301/C285</f>
        <v>0.31901192863929062</v>
      </c>
      <c r="D302" s="148">
        <f t="shared" si="9"/>
        <v>0.34491294996144639</v>
      </c>
      <c r="E302" s="148">
        <f t="shared" si="9"/>
        <v>0.35561066336019836</v>
      </c>
      <c r="F302" s="145">
        <f t="shared" si="9"/>
        <v>0.43418194456512293</v>
      </c>
      <c r="G302" s="148">
        <f t="shared" si="9"/>
        <v>0.36057230309285687</v>
      </c>
      <c r="H302" s="148">
        <f t="shared" si="9"/>
        <v>0.35345753078623304</v>
      </c>
      <c r="I302" s="148">
        <f t="shared" si="9"/>
        <v>0.4794272547728769</v>
      </c>
      <c r="J302" s="145">
        <f t="shared" si="9"/>
        <v>0.46532168387609213</v>
      </c>
      <c r="K302" s="148">
        <f t="shared" si="9"/>
        <v>0.43835759106412892</v>
      </c>
      <c r="L302" s="148">
        <f t="shared" si="9"/>
        <v>0.46965381244522347</v>
      </c>
      <c r="M302" s="148">
        <f t="shared" si="9"/>
        <v>0.59799487822154407</v>
      </c>
      <c r="N302" s="145">
        <f t="shared" si="9"/>
        <v>0.40261025649628424</v>
      </c>
      <c r="O302" s="148">
        <f t="shared" si="9"/>
        <v>0.52634580792348529</v>
      </c>
      <c r="P302" s="148">
        <f t="shared" si="9"/>
        <v>0.52848955521408691</v>
      </c>
      <c r="Q302" s="148">
        <f t="shared" si="9"/>
        <v>0.46817545880997447</v>
      </c>
      <c r="R302" s="145">
        <f t="shared" si="9"/>
        <v>0.33525688977546636</v>
      </c>
      <c r="S302" s="148">
        <f t="shared" si="9"/>
        <v>0.3460280843588957</v>
      </c>
      <c r="T302"/>
      <c r="U302"/>
      <c r="V302"/>
      <c r="W302" s="11"/>
      <c r="X302" s="11"/>
      <c r="Y302" s="11"/>
      <c r="Z302" s="11"/>
      <c r="AA302" s="11"/>
      <c r="AB302" s="11"/>
      <c r="AC302" s="11"/>
      <c r="AD302" s="11"/>
      <c r="AE302" s="11"/>
      <c r="AF302" s="11"/>
      <c r="AG302" s="11"/>
      <c r="AH302" s="11"/>
      <c r="AI302" s="11"/>
      <c r="AJ302" s="11"/>
      <c r="AK302" s="11"/>
      <c r="AL302" s="11"/>
      <c r="AM302" s="11"/>
      <c r="AN302" s="11"/>
      <c r="AO302" s="11"/>
      <c r="AP302" s="11"/>
      <c r="AQ302" s="11"/>
      <c r="AR302" s="11"/>
      <c r="AS302" s="11"/>
      <c r="AT302" s="11"/>
      <c r="AU302" s="11"/>
      <c r="AV302" s="11"/>
      <c r="AW302" s="11"/>
      <c r="AX302" s="11"/>
      <c r="AY302" s="11"/>
      <c r="AZ302" s="11"/>
      <c r="BA302" s="11"/>
      <c r="BB302" s="11"/>
    </row>
    <row r="303" spans="2:54" s="53" customFormat="1" ht="13.2">
      <c r="B303" s="127" t="s">
        <v>855</v>
      </c>
      <c r="C303" s="135">
        <v>6.8390000000000004</v>
      </c>
      <c r="D303" s="135">
        <v>6.3780000000000001</v>
      </c>
      <c r="E303" s="135">
        <v>6.516</v>
      </c>
      <c r="F303" s="136">
        <v>7.7009999999999996</v>
      </c>
      <c r="G303" s="135">
        <v>7.6890000000000001</v>
      </c>
      <c r="H303" s="135">
        <v>8.5850000000000009</v>
      </c>
      <c r="I303" s="135">
        <v>11.488</v>
      </c>
      <c r="J303" s="136">
        <v>11.333</v>
      </c>
      <c r="K303" s="135">
        <v>13.244</v>
      </c>
      <c r="L303" s="135">
        <v>16.988</v>
      </c>
      <c r="M303" s="135">
        <v>17.256</v>
      </c>
      <c r="N303" s="136">
        <v>19.803000000000001</v>
      </c>
      <c r="O303" s="135">
        <v>19.895</v>
      </c>
      <c r="P303" s="135">
        <v>21.486999999999998</v>
      </c>
      <c r="Q303" s="135">
        <v>24.225999999999999</v>
      </c>
      <c r="R303" s="136">
        <v>24.16</v>
      </c>
      <c r="S303" s="135">
        <v>25.515999999999998</v>
      </c>
      <c r="T303" s="11"/>
      <c r="U303" s="11"/>
      <c r="V303" s="11"/>
      <c r="W303" s="11"/>
      <c r="X303" s="11"/>
      <c r="Y303" s="11"/>
      <c r="Z303" s="11"/>
      <c r="AA303" s="11"/>
      <c r="AB303" s="11"/>
      <c r="AC303" s="11"/>
      <c r="AD303" s="11"/>
      <c r="AE303" s="11"/>
      <c r="AF303" s="11"/>
      <c r="AG303" s="11"/>
      <c r="AH303" s="11"/>
      <c r="AI303" s="11"/>
      <c r="AJ303" s="11"/>
      <c r="AK303" s="11"/>
      <c r="AL303" s="11"/>
      <c r="AM303" s="11"/>
      <c r="AN303" s="11"/>
      <c r="AO303" s="11"/>
      <c r="AP303" s="11"/>
      <c r="AQ303" s="11"/>
      <c r="AR303" s="11"/>
      <c r="AS303" s="11"/>
      <c r="AT303" s="11"/>
      <c r="AU303" s="11"/>
      <c r="AV303" s="11"/>
      <c r="AW303" s="11"/>
      <c r="AX303" s="11"/>
      <c r="AY303" s="11"/>
      <c r="AZ303" s="11"/>
      <c r="BA303" s="11"/>
      <c r="BB303" s="11"/>
    </row>
    <row r="304" spans="2:54" s="53" customFormat="1" ht="13.2">
      <c r="B304" s="137" t="s">
        <v>856</v>
      </c>
      <c r="C304" s="148">
        <f t="shared" ref="C304:S304" si="10">C303/C285</f>
        <v>0.24064886167704705</v>
      </c>
      <c r="D304" s="148">
        <f t="shared" si="10"/>
        <v>0.25883689785317154</v>
      </c>
      <c r="E304" s="148">
        <f t="shared" si="10"/>
        <v>0.26931184128952262</v>
      </c>
      <c r="F304" s="145">
        <f t="shared" si="10"/>
        <v>0.33456425406203838</v>
      </c>
      <c r="G304" s="148">
        <f t="shared" si="10"/>
        <v>0.27365910951347117</v>
      </c>
      <c r="H304" s="148">
        <f t="shared" si="10"/>
        <v>0.27107672876539313</v>
      </c>
      <c r="I304" s="148">
        <f t="shared" si="10"/>
        <v>0.37814351547070441</v>
      </c>
      <c r="J304" s="145">
        <f t="shared" si="10"/>
        <v>0.36006354249404288</v>
      </c>
      <c r="K304" s="148">
        <f t="shared" si="10"/>
        <v>0.34483297315593514</v>
      </c>
      <c r="L304" s="148">
        <f t="shared" si="10"/>
        <v>0.37221735319894828</v>
      </c>
      <c r="M304" s="148">
        <f t="shared" si="10"/>
        <v>0.47011387784013509</v>
      </c>
      <c r="N304" s="145">
        <f t="shared" si="10"/>
        <v>0.33220378789149657</v>
      </c>
      <c r="O304" s="148">
        <f t="shared" si="10"/>
        <v>0.43642785065590312</v>
      </c>
      <c r="P304" s="148">
        <f t="shared" si="10"/>
        <v>0.44617716682586483</v>
      </c>
      <c r="Q304" s="148">
        <f t="shared" si="10"/>
        <v>0.39874907415027566</v>
      </c>
      <c r="R304" s="145">
        <f t="shared" si="10"/>
        <v>0.2868711335921823</v>
      </c>
      <c r="S304" s="148">
        <f t="shared" si="10"/>
        <v>0.27000772478598106</v>
      </c>
      <c r="T304"/>
      <c r="U304"/>
      <c r="V304"/>
      <c r="W304" s="11"/>
      <c r="X304" s="11"/>
      <c r="Y304" s="11"/>
      <c r="Z304" s="11"/>
      <c r="AA304" s="11"/>
      <c r="AB304" s="11"/>
      <c r="AC304" s="11"/>
      <c r="AD304" s="11"/>
      <c r="AE304" s="11"/>
      <c r="AF304" s="11"/>
      <c r="AG304" s="11"/>
      <c r="AH304" s="11"/>
      <c r="AI304" s="11"/>
      <c r="AJ304" s="11"/>
      <c r="AK304" s="11"/>
      <c r="AL304" s="11"/>
      <c r="AM304" s="11"/>
      <c r="AN304" s="11"/>
      <c r="AO304" s="11"/>
      <c r="AP304" s="11"/>
      <c r="AQ304" s="11"/>
      <c r="AR304" s="11"/>
      <c r="AS304" s="11"/>
      <c r="AT304" s="11"/>
      <c r="AU304" s="11"/>
      <c r="AV304" s="11"/>
      <c r="AW304" s="11"/>
      <c r="AX304" s="11"/>
      <c r="AY304" s="11"/>
      <c r="AZ304" s="11"/>
      <c r="BA304" s="11"/>
      <c r="BB304" s="11"/>
    </row>
    <row r="305" spans="1:54" s="53" customFormat="1" ht="13.2">
      <c r="B305" s="127" t="s">
        <v>857</v>
      </c>
      <c r="C305" s="135">
        <v>2.2269999999999999</v>
      </c>
      <c r="D305" s="135">
        <v>2.121</v>
      </c>
      <c r="E305" s="135">
        <v>2.0880000000000001</v>
      </c>
      <c r="F305" s="136">
        <v>2.2930000000000001</v>
      </c>
      <c r="G305" s="135">
        <v>2.4420000000000002</v>
      </c>
      <c r="H305" s="135">
        <v>2.609</v>
      </c>
      <c r="I305" s="135">
        <v>3.077</v>
      </c>
      <c r="J305" s="136">
        <v>3.3130000000000002</v>
      </c>
      <c r="K305" s="135">
        <v>3.5920000000000001</v>
      </c>
      <c r="L305" s="135">
        <v>4.4470000000000001</v>
      </c>
      <c r="M305" s="135">
        <v>4.694</v>
      </c>
      <c r="N305" s="136">
        <v>4.1970000000000001</v>
      </c>
      <c r="O305" s="135">
        <v>4.0990000000000002</v>
      </c>
      <c r="P305" s="135">
        <v>3.964</v>
      </c>
      <c r="Q305" s="135">
        <v>4.218</v>
      </c>
      <c r="R305" s="136">
        <v>4.0750000000000002</v>
      </c>
      <c r="S305" s="135">
        <v>4.4889999999999999</v>
      </c>
      <c r="T305" s="11"/>
      <c r="U305" s="11"/>
      <c r="V305" s="11"/>
      <c r="W305" s="11"/>
      <c r="X305" s="11"/>
      <c r="Y305" s="11"/>
      <c r="Z305" s="11"/>
      <c r="AA305" s="11"/>
      <c r="AB305" s="11"/>
      <c r="AC305" s="11"/>
      <c r="AD305" s="11"/>
      <c r="AE305" s="11"/>
      <c r="AF305" s="11"/>
      <c r="AG305" s="11"/>
      <c r="AH305" s="11"/>
      <c r="AI305" s="11"/>
      <c r="AJ305" s="11"/>
      <c r="AK305" s="11"/>
      <c r="AL305" s="11"/>
      <c r="AM305" s="11"/>
      <c r="AN305" s="11"/>
      <c r="AO305" s="11"/>
      <c r="AP305" s="11"/>
      <c r="AQ305" s="11"/>
      <c r="AR305" s="11"/>
      <c r="AS305" s="11"/>
      <c r="AT305" s="11"/>
      <c r="AU305" s="11"/>
      <c r="AV305" s="11"/>
      <c r="AW305" s="11"/>
      <c r="AX305" s="11"/>
      <c r="AY305" s="11"/>
      <c r="AZ305" s="11"/>
      <c r="BA305" s="11"/>
      <c r="BB305" s="11"/>
    </row>
    <row r="306" spans="1:54" s="53" customFormat="1" ht="13.2">
      <c r="B306" s="137" t="s">
        <v>856</v>
      </c>
      <c r="C306" s="148">
        <f t="shared" ref="C306:S306" si="11">C305/C285</f>
        <v>7.8363066962243558E-2</v>
      </c>
      <c r="D306" s="148">
        <f t="shared" si="11"/>
        <v>8.6076052108274834E-2</v>
      </c>
      <c r="E306" s="148">
        <f t="shared" si="11"/>
        <v>8.6298822070675768E-2</v>
      </c>
      <c r="F306" s="145">
        <f t="shared" si="11"/>
        <v>9.9617690503084541E-2</v>
      </c>
      <c r="G306" s="148">
        <f t="shared" si="11"/>
        <v>8.6913193579385706E-2</v>
      </c>
      <c r="H306" s="148">
        <f t="shared" si="11"/>
        <v>8.2380802020839902E-2</v>
      </c>
      <c r="I306" s="148">
        <f t="shared" si="11"/>
        <v>0.10128373930217248</v>
      </c>
      <c r="J306" s="145">
        <f t="shared" si="11"/>
        <v>0.10525814138204925</v>
      </c>
      <c r="K306" s="148">
        <f t="shared" si="11"/>
        <v>9.352461790819383E-2</v>
      </c>
      <c r="L306" s="148">
        <f t="shared" si="11"/>
        <v>9.7436459246275198E-2</v>
      </c>
      <c r="M306" s="148">
        <f t="shared" si="11"/>
        <v>0.12788100038140901</v>
      </c>
      <c r="N306" s="145">
        <f t="shared" si="11"/>
        <v>7.0406468604787706E-2</v>
      </c>
      <c r="O306" s="148">
        <f t="shared" si="11"/>
        <v>8.9917957267582158E-2</v>
      </c>
      <c r="P306" s="148">
        <f t="shared" si="11"/>
        <v>8.2312388388222094E-2</v>
      </c>
      <c r="Q306" s="148">
        <f t="shared" si="11"/>
        <v>6.9426384659698789E-2</v>
      </c>
      <c r="R306" s="145">
        <f t="shared" si="11"/>
        <v>4.8385756183284064E-2</v>
      </c>
      <c r="S306" s="148">
        <f t="shared" si="11"/>
        <v>4.7502142834467354E-2</v>
      </c>
      <c r="T306"/>
      <c r="U306"/>
      <c r="V306"/>
      <c r="W306" s="11"/>
      <c r="X306" s="11"/>
      <c r="Y306" s="11"/>
      <c r="Z306" s="11"/>
      <c r="AA306" s="11"/>
      <c r="AB306" s="11"/>
      <c r="AC306" s="11"/>
      <c r="AD306" s="11"/>
      <c r="AE306" s="11"/>
      <c r="AF306" s="11"/>
      <c r="AG306" s="11"/>
      <c r="AH306" s="11"/>
      <c r="AI306" s="11"/>
      <c r="AJ306" s="11"/>
      <c r="AK306" s="11"/>
      <c r="AL306" s="11"/>
      <c r="AM306" s="11"/>
      <c r="AN306" s="11"/>
      <c r="AO306" s="11"/>
      <c r="AP306" s="11"/>
      <c r="AQ306" s="11"/>
      <c r="AR306" s="11"/>
      <c r="AS306" s="11"/>
      <c r="AT306" s="11"/>
      <c r="AU306" s="11"/>
      <c r="AV306" s="11"/>
      <c r="AW306" s="11"/>
      <c r="AX306" s="11"/>
      <c r="AY306" s="11"/>
      <c r="AZ306" s="11"/>
      <c r="BA306" s="11"/>
      <c r="BB306" s="11"/>
    </row>
    <row r="307" spans="1:54" s="53" customFormat="1" ht="13.2">
      <c r="B307" s="130" t="s">
        <v>858</v>
      </c>
      <c r="C307" s="131">
        <v>-3.1</v>
      </c>
      <c r="D307" s="131">
        <v>-5.6</v>
      </c>
      <c r="E307" s="131">
        <v>-6.7</v>
      </c>
      <c r="F307" s="132">
        <v>-6.1</v>
      </c>
      <c r="G307" s="131">
        <v>-6.2</v>
      </c>
      <c r="H307" s="131">
        <v>-6.6</v>
      </c>
      <c r="I307" s="131">
        <v>-11.5</v>
      </c>
      <c r="J307" s="132">
        <v>-16.3</v>
      </c>
      <c r="K307" s="131">
        <v>-18.600000000000001</v>
      </c>
      <c r="L307" s="131">
        <v>-22.6</v>
      </c>
      <c r="M307" s="131">
        <v>-28.3</v>
      </c>
      <c r="N307" s="132">
        <v>-9.6999999999999993</v>
      </c>
      <c r="O307" s="131">
        <v>-18.899999999999999</v>
      </c>
      <c r="P307" s="131">
        <v>-17</v>
      </c>
      <c r="Q307" s="131">
        <v>-14.6</v>
      </c>
      <c r="R307" s="132">
        <v>1.383</v>
      </c>
      <c r="S307" s="131">
        <f>S294-S301</f>
        <v>2.5010000000000048</v>
      </c>
      <c r="T307" s="11"/>
      <c r="U307" s="11"/>
      <c r="V307" s="11"/>
      <c r="W307" s="11"/>
      <c r="X307" s="11"/>
      <c r="Y307" s="11"/>
      <c r="Z307" s="11"/>
      <c r="AA307" s="11"/>
      <c r="AB307" s="11"/>
      <c r="AC307" s="11"/>
      <c r="AD307" s="11"/>
      <c r="AE307" s="11"/>
      <c r="AF307" s="11"/>
      <c r="AG307" s="11"/>
      <c r="AH307" s="11"/>
      <c r="AI307" s="11"/>
      <c r="AJ307" s="11"/>
      <c r="AK307" s="11"/>
      <c r="AL307" s="11"/>
      <c r="AM307" s="11"/>
      <c r="AN307" s="11"/>
      <c r="AO307" s="11"/>
      <c r="AP307" s="11"/>
      <c r="AQ307" s="11"/>
      <c r="AR307" s="11"/>
      <c r="AS307" s="11"/>
      <c r="AT307" s="11"/>
      <c r="AU307" s="11"/>
      <c r="AV307" s="11"/>
      <c r="AW307" s="11"/>
      <c r="AX307" s="11"/>
      <c r="AY307" s="11"/>
      <c r="AZ307" s="11"/>
      <c r="BA307" s="11"/>
      <c r="BB307" s="11"/>
    </row>
    <row r="308" spans="1:54" s="53" customFormat="1" ht="13.2">
      <c r="A308" s="11"/>
      <c r="B308" s="11"/>
      <c r="C308" s="11"/>
      <c r="D308" s="11"/>
      <c r="E308" s="11"/>
      <c r="F308" s="11"/>
      <c r="G308" s="11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  <c r="AC308" s="11"/>
      <c r="AD308" s="11"/>
      <c r="AE308" s="11"/>
      <c r="AF308" s="11"/>
      <c r="AG308" s="11"/>
      <c r="AH308" s="11"/>
      <c r="AI308" s="11"/>
      <c r="AJ308" s="11"/>
      <c r="AK308" s="11"/>
      <c r="AL308" s="11"/>
      <c r="AM308" s="11"/>
      <c r="AN308" s="11"/>
      <c r="AO308" s="11"/>
      <c r="AP308" s="11"/>
      <c r="AQ308" s="11"/>
      <c r="AR308" s="11"/>
      <c r="AS308" s="11"/>
      <c r="AT308" s="11"/>
      <c r="AU308" s="11"/>
      <c r="AV308" s="11"/>
      <c r="AW308" s="11"/>
      <c r="AX308" s="11"/>
      <c r="AY308" s="11"/>
      <c r="AZ308" s="11"/>
      <c r="BA308" s="11"/>
      <c r="BB308" s="11"/>
    </row>
    <row r="309" spans="1:54" s="11" customFormat="1" ht="15.75" customHeight="1">
      <c r="A309" s="347"/>
      <c r="B309" s="8" t="s">
        <v>91</v>
      </c>
      <c r="C309" s="9"/>
      <c r="D309" s="9"/>
      <c r="E309" s="9"/>
      <c r="F309" s="9"/>
      <c r="G309" s="9"/>
      <c r="H309" s="9"/>
      <c r="I309" s="9"/>
      <c r="J309" s="9"/>
      <c r="K309" s="9"/>
      <c r="L309" s="9"/>
      <c r="M309" s="9"/>
      <c r="N309"/>
      <c r="O309"/>
      <c r="P309"/>
      <c r="Q309"/>
      <c r="R309"/>
      <c r="S309"/>
      <c r="T309"/>
      <c r="U309"/>
      <c r="V309"/>
    </row>
    <row r="310" spans="1:54" s="11" customFormat="1" ht="15.75" customHeight="1">
      <c r="A310" s="347"/>
      <c r="B310" s="10" t="s">
        <v>92</v>
      </c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/>
      <c r="O310"/>
      <c r="P310"/>
      <c r="Q310"/>
      <c r="R310"/>
      <c r="S310"/>
      <c r="T310"/>
      <c r="U310"/>
      <c r="V310"/>
    </row>
    <row r="311" spans="1:54" s="11" customFormat="1" ht="15.75" customHeight="1">
      <c r="A311" s="347"/>
      <c r="N311"/>
      <c r="O311"/>
      <c r="P311"/>
      <c r="Q311"/>
      <c r="R311"/>
      <c r="S311"/>
    </row>
    <row r="312" spans="1:54" s="11" customFormat="1" ht="15.75" customHeight="1">
      <c r="A312" s="347"/>
      <c r="N312"/>
      <c r="O312"/>
      <c r="P312" s="4" t="s">
        <v>27</v>
      </c>
      <c r="Q312"/>
      <c r="R312"/>
      <c r="S312"/>
      <c r="T312"/>
      <c r="U312"/>
      <c r="V312"/>
    </row>
    <row r="313" spans="1:54" s="11" customFormat="1" ht="15.75" customHeight="1">
      <c r="A313" s="347"/>
      <c r="N313"/>
      <c r="O313"/>
      <c r="P313" s="4" t="s">
        <v>28</v>
      </c>
      <c r="Q313"/>
      <c r="R313"/>
      <c r="S313"/>
      <c r="T313"/>
      <c r="U313"/>
      <c r="V313"/>
    </row>
    <row r="314" spans="1:54" s="11" customFormat="1" ht="15.75" customHeight="1">
      <c r="A314" s="347"/>
      <c r="I314" s="11" t="s">
        <v>93</v>
      </c>
      <c r="N314"/>
      <c r="O314"/>
      <c r="P314" s="4" t="s">
        <v>29</v>
      </c>
      <c r="Q314"/>
      <c r="R314"/>
      <c r="S314"/>
      <c r="T314"/>
      <c r="U314"/>
      <c r="V314"/>
    </row>
    <row r="315" spans="1:54" s="11" customFormat="1" ht="15.75" customHeight="1">
      <c r="A315" s="347"/>
      <c r="I315" s="11" t="s">
        <v>94</v>
      </c>
      <c r="N315"/>
      <c r="O315"/>
      <c r="P315"/>
      <c r="Q315"/>
      <c r="R315"/>
      <c r="S315"/>
      <c r="T315"/>
      <c r="U315"/>
      <c r="V315"/>
    </row>
    <row r="316" spans="1:54" s="11" customFormat="1" ht="15.75" customHeight="1">
      <c r="A316" s="347"/>
      <c r="I316" s="11" t="s">
        <v>95</v>
      </c>
      <c r="N316"/>
      <c r="O316"/>
      <c r="P316"/>
      <c r="Q316"/>
      <c r="R316"/>
      <c r="S316"/>
      <c r="T316"/>
      <c r="U316"/>
      <c r="V316"/>
    </row>
    <row r="317" spans="1:54" s="11" customFormat="1" ht="15.75" customHeight="1">
      <c r="A317" s="347"/>
      <c r="I317" s="11" t="s">
        <v>96</v>
      </c>
      <c r="N317"/>
      <c r="O317"/>
      <c r="P317"/>
      <c r="Q317"/>
      <c r="R317"/>
      <c r="S317"/>
      <c r="T317"/>
      <c r="U317"/>
      <c r="V317"/>
    </row>
    <row r="318" spans="1:54" s="11" customFormat="1" ht="15.75" customHeight="1">
      <c r="A318" s="347"/>
      <c r="N318"/>
      <c r="O318"/>
      <c r="P318"/>
      <c r="Q318"/>
      <c r="R318"/>
      <c r="S318"/>
      <c r="T318"/>
      <c r="U318"/>
      <c r="V318"/>
    </row>
    <row r="319" spans="1:54" s="11" customFormat="1" ht="15.75" customHeight="1">
      <c r="A319" s="347"/>
      <c r="N319"/>
      <c r="O319"/>
      <c r="P319"/>
      <c r="Q319"/>
      <c r="R319"/>
      <c r="S319"/>
      <c r="T319"/>
      <c r="U319"/>
      <c r="V319"/>
    </row>
    <row r="320" spans="1:54" s="11" customFormat="1" ht="15.75" customHeight="1">
      <c r="A320" s="347"/>
      <c r="N320"/>
      <c r="O320"/>
      <c r="P320"/>
      <c r="Q320"/>
      <c r="R320"/>
      <c r="S320"/>
      <c r="T320"/>
      <c r="U320"/>
      <c r="V320"/>
    </row>
    <row r="321" spans="1:39" s="11" customFormat="1" ht="15.75" customHeight="1">
      <c r="A321" s="347"/>
      <c r="N321"/>
      <c r="O321"/>
      <c r="P321"/>
      <c r="Q321"/>
      <c r="R321"/>
      <c r="S321"/>
      <c r="T321"/>
      <c r="U321"/>
      <c r="V321"/>
    </row>
    <row r="322" spans="1:39" s="11" customFormat="1" ht="15.75" customHeight="1">
      <c r="A322" s="347"/>
      <c r="N322"/>
      <c r="O322"/>
      <c r="P322"/>
      <c r="Q322"/>
      <c r="R322"/>
      <c r="S322"/>
      <c r="T322"/>
      <c r="U322"/>
      <c r="V322"/>
      <c r="W322"/>
      <c r="X322"/>
      <c r="Y322"/>
      <c r="Z322"/>
      <c r="AA322"/>
      <c r="AB322"/>
      <c r="AC322"/>
      <c r="AD322"/>
      <c r="AE322"/>
      <c r="AF322"/>
      <c r="AG322"/>
      <c r="AH322"/>
      <c r="AI322"/>
      <c r="AJ322"/>
      <c r="AK322"/>
      <c r="AL322"/>
      <c r="AM322"/>
    </row>
    <row r="323" spans="1:39" s="11" customFormat="1" ht="15.75" customHeight="1">
      <c r="A323" s="347"/>
      <c r="B323" s="4"/>
      <c r="N323"/>
      <c r="O323"/>
      <c r="P323"/>
      <c r="Q323"/>
      <c r="R323"/>
      <c r="S323"/>
      <c r="T323"/>
      <c r="U323"/>
      <c r="V323"/>
      <c r="W323"/>
      <c r="X323"/>
      <c r="Y323"/>
      <c r="Z323"/>
      <c r="AA323"/>
      <c r="AB323"/>
      <c r="AC323"/>
      <c r="AD323"/>
      <c r="AE323"/>
      <c r="AF323"/>
      <c r="AG323"/>
      <c r="AH323"/>
      <c r="AI323"/>
      <c r="AJ323"/>
      <c r="AK323"/>
      <c r="AL323"/>
      <c r="AM323"/>
    </row>
    <row r="324" spans="1:39" s="11" customFormat="1" ht="13.2">
      <c r="A324" s="347"/>
      <c r="B324" s="10" t="s">
        <v>97</v>
      </c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/>
      <c r="O324"/>
      <c r="P324"/>
      <c r="Q324"/>
      <c r="R324"/>
      <c r="S324"/>
      <c r="T324"/>
      <c r="U324"/>
      <c r="V324"/>
      <c r="W324"/>
      <c r="X324"/>
      <c r="Y324"/>
      <c r="Z324"/>
      <c r="AA324"/>
      <c r="AB324"/>
      <c r="AC324"/>
      <c r="AD324"/>
      <c r="AE324"/>
      <c r="AF324"/>
      <c r="AG324"/>
      <c r="AH324"/>
      <c r="AI324"/>
      <c r="AJ324"/>
      <c r="AK324"/>
      <c r="AL324"/>
      <c r="AM324"/>
    </row>
    <row r="325" spans="1:39" s="11" customFormat="1" ht="15.75" customHeight="1">
      <c r="A325" s="347"/>
      <c r="B325" s="6" t="s">
        <v>98</v>
      </c>
      <c r="N325"/>
      <c r="O325"/>
      <c r="P325"/>
      <c r="Q325"/>
      <c r="R325"/>
      <c r="S325"/>
      <c r="T325"/>
      <c r="U325"/>
      <c r="V325" s="4" t="s">
        <v>30</v>
      </c>
      <c r="W325"/>
      <c r="X325"/>
      <c r="Y325"/>
      <c r="Z325"/>
      <c r="AA325"/>
      <c r="AB325"/>
      <c r="AC325"/>
      <c r="AD325"/>
      <c r="AE325"/>
      <c r="AF325"/>
      <c r="AG325"/>
      <c r="AH325"/>
      <c r="AI325"/>
      <c r="AJ325"/>
      <c r="AK325"/>
      <c r="AL325"/>
      <c r="AM325"/>
    </row>
    <row r="326" spans="1:39" s="11" customFormat="1" ht="15.75" customHeight="1">
      <c r="A326" s="347"/>
      <c r="B326" s="4" t="s">
        <v>99</v>
      </c>
      <c r="N326"/>
      <c r="O326"/>
      <c r="P326"/>
      <c r="Q326"/>
      <c r="R326"/>
      <c r="S326"/>
      <c r="T326"/>
      <c r="U326"/>
      <c r="V326" s="5"/>
      <c r="W326"/>
      <c r="X326"/>
      <c r="Y326"/>
      <c r="Z326"/>
      <c r="AA326"/>
      <c r="AB326"/>
      <c r="AC326"/>
      <c r="AD326"/>
      <c r="AE326"/>
      <c r="AF326"/>
      <c r="AG326"/>
      <c r="AH326"/>
      <c r="AI326"/>
      <c r="AJ326"/>
      <c r="AK326"/>
      <c r="AL326"/>
      <c r="AM326"/>
    </row>
    <row r="327" spans="1:39" s="11" customFormat="1" ht="15.75" customHeight="1">
      <c r="A327" s="347"/>
      <c r="B327" s="4"/>
      <c r="N327"/>
      <c r="O327"/>
      <c r="P327"/>
      <c r="Q327"/>
      <c r="R327"/>
      <c r="S327"/>
      <c r="T327"/>
      <c r="U327"/>
      <c r="V327" s="4" t="s">
        <v>31</v>
      </c>
      <c r="W327"/>
      <c r="X327"/>
      <c r="Y327"/>
      <c r="Z327"/>
      <c r="AA327"/>
      <c r="AB327"/>
      <c r="AC327"/>
      <c r="AD327"/>
      <c r="AE327"/>
      <c r="AF327"/>
      <c r="AG327"/>
      <c r="AH327"/>
      <c r="AI327"/>
      <c r="AJ327"/>
      <c r="AK327"/>
      <c r="AL327"/>
      <c r="AM327"/>
    </row>
    <row r="328" spans="1:39" s="11" customFormat="1" ht="15.75" customHeight="1">
      <c r="A328" s="347"/>
      <c r="B328" s="4" t="s">
        <v>100</v>
      </c>
      <c r="N328"/>
      <c r="O328"/>
      <c r="P328"/>
      <c r="Q328"/>
      <c r="R328"/>
      <c r="S328"/>
      <c r="T328"/>
      <c r="U328"/>
      <c r="V328" s="4"/>
      <c r="W328"/>
      <c r="X328"/>
      <c r="Y328"/>
      <c r="Z328"/>
      <c r="AA328"/>
      <c r="AB328"/>
      <c r="AC328"/>
      <c r="AD328"/>
      <c r="AE328"/>
      <c r="AF328"/>
      <c r="AG328"/>
      <c r="AH328"/>
      <c r="AI328"/>
      <c r="AJ328"/>
      <c r="AK328"/>
      <c r="AL328"/>
      <c r="AM328"/>
    </row>
    <row r="329" spans="1:39" s="11" customFormat="1" ht="15.75" customHeight="1">
      <c r="A329" s="347"/>
      <c r="B329" s="4" t="s">
        <v>101</v>
      </c>
      <c r="N329"/>
      <c r="O329"/>
      <c r="P329"/>
      <c r="Q329"/>
      <c r="R329"/>
      <c r="S329"/>
      <c r="T329"/>
      <c r="U329"/>
      <c r="V329" s="4" t="s">
        <v>32</v>
      </c>
      <c r="W329"/>
      <c r="X329"/>
      <c r="Y329"/>
      <c r="Z329"/>
      <c r="AA329"/>
      <c r="AB329"/>
      <c r="AC329"/>
      <c r="AD329"/>
      <c r="AE329"/>
      <c r="AF329"/>
      <c r="AG329"/>
      <c r="AH329"/>
      <c r="AI329"/>
      <c r="AJ329"/>
      <c r="AK329"/>
      <c r="AL329"/>
      <c r="AM329"/>
    </row>
    <row r="330" spans="1:39" s="11" customFormat="1" ht="15.75" customHeight="1">
      <c r="A330" s="347"/>
      <c r="B330" s="4"/>
      <c r="N330"/>
      <c r="O330"/>
      <c r="P330"/>
      <c r="Q330"/>
      <c r="R330"/>
      <c r="S330"/>
      <c r="T330"/>
      <c r="U330"/>
      <c r="V330" s="5"/>
      <c r="W330"/>
      <c r="X330"/>
      <c r="Y330"/>
      <c r="Z330"/>
      <c r="AA330"/>
      <c r="AB330"/>
      <c r="AC330"/>
      <c r="AD330"/>
      <c r="AE330"/>
      <c r="AF330"/>
      <c r="AG330"/>
      <c r="AH330"/>
      <c r="AI330"/>
      <c r="AJ330"/>
      <c r="AK330"/>
      <c r="AL330"/>
      <c r="AM330"/>
    </row>
    <row r="331" spans="1:39" ht="15.75" customHeight="1">
      <c r="B331" s="4"/>
      <c r="C331" s="11"/>
      <c r="D331" s="11"/>
      <c r="E331" s="11"/>
      <c r="F331" s="11"/>
      <c r="G331" s="11"/>
      <c r="H331" s="11"/>
      <c r="I331" s="11"/>
      <c r="J331" s="11"/>
      <c r="K331" s="11"/>
      <c r="L331" s="11"/>
      <c r="M331" s="11"/>
      <c r="N331"/>
      <c r="O331"/>
      <c r="P331"/>
      <c r="Q331"/>
      <c r="R331"/>
      <c r="S331"/>
      <c r="T331"/>
      <c r="U331"/>
      <c r="V331" s="4" t="s">
        <v>33</v>
      </c>
      <c r="W331"/>
      <c r="X331"/>
      <c r="Y331"/>
      <c r="Z331"/>
      <c r="AA331"/>
      <c r="AB331"/>
      <c r="AC331"/>
      <c r="AD331"/>
      <c r="AE331"/>
      <c r="AF331"/>
      <c r="AG331"/>
      <c r="AH331"/>
      <c r="AI331"/>
      <c r="AJ331"/>
      <c r="AK331"/>
      <c r="AL331"/>
      <c r="AM331"/>
    </row>
    <row r="332" spans="1:39" ht="15.75" customHeight="1">
      <c r="B332" s="11" t="s">
        <v>102</v>
      </c>
      <c r="C332" s="11"/>
      <c r="D332" s="11"/>
      <c r="E332" s="11"/>
      <c r="F332" s="11"/>
      <c r="G332" s="11"/>
      <c r="H332" s="11"/>
      <c r="I332" s="11"/>
      <c r="J332" s="11"/>
      <c r="K332" s="11"/>
      <c r="L332" s="11"/>
      <c r="M332" s="11"/>
      <c r="N332"/>
      <c r="O332"/>
      <c r="P332"/>
      <c r="Q332"/>
      <c r="R332"/>
      <c r="S332"/>
      <c r="T332"/>
      <c r="U332"/>
      <c r="V332" s="4"/>
      <c r="W332"/>
      <c r="X332"/>
      <c r="Y332"/>
      <c r="Z332"/>
      <c r="AA332"/>
      <c r="AB332"/>
      <c r="AC332"/>
      <c r="AD332"/>
      <c r="AE332"/>
      <c r="AF332"/>
      <c r="AG332"/>
      <c r="AH332"/>
      <c r="AI332"/>
      <c r="AJ332"/>
      <c r="AK332"/>
      <c r="AL332"/>
      <c r="AM332"/>
    </row>
    <row r="333" spans="1:39" ht="15.75" customHeight="1">
      <c r="B333" s="11" t="s">
        <v>103</v>
      </c>
      <c r="C333" s="11"/>
      <c r="D333" s="11"/>
      <c r="E333" s="11"/>
      <c r="F333" s="11"/>
      <c r="G333" s="11"/>
      <c r="H333" s="11"/>
      <c r="I333" s="11"/>
      <c r="J333" s="11"/>
      <c r="K333" s="11"/>
      <c r="L333" s="11"/>
      <c r="M333" s="11"/>
      <c r="N333"/>
      <c r="O333"/>
      <c r="P333"/>
      <c r="Q333"/>
      <c r="R333"/>
      <c r="S333"/>
      <c r="T333"/>
      <c r="U333"/>
      <c r="V333"/>
      <c r="W333"/>
      <c r="X333"/>
      <c r="Y333"/>
      <c r="Z333"/>
      <c r="AA333"/>
      <c r="AB333"/>
      <c r="AC333"/>
      <c r="AD333"/>
      <c r="AE333"/>
      <c r="AF333"/>
      <c r="AG333"/>
      <c r="AH333"/>
      <c r="AI333"/>
      <c r="AJ333"/>
      <c r="AK333"/>
      <c r="AL333"/>
      <c r="AM333"/>
    </row>
    <row r="334" spans="1:39" ht="15.75" customHeight="1">
      <c r="B334" s="11"/>
      <c r="C334" s="11"/>
      <c r="D334" s="11"/>
      <c r="E334" s="11"/>
      <c r="F334" s="11"/>
      <c r="G334" s="11"/>
      <c r="H334" s="11"/>
      <c r="I334" s="11"/>
      <c r="J334" s="11"/>
      <c r="K334" s="11"/>
      <c r="L334" s="11"/>
      <c r="M334" s="11"/>
      <c r="N334"/>
      <c r="O334"/>
      <c r="P334"/>
      <c r="Q334"/>
      <c r="R334"/>
      <c r="S334"/>
      <c r="T334"/>
      <c r="U334"/>
      <c r="V334"/>
      <c r="W334"/>
      <c r="X334"/>
      <c r="Y334"/>
      <c r="Z334"/>
      <c r="AA334"/>
      <c r="AB334"/>
      <c r="AC334"/>
      <c r="AD334"/>
      <c r="AE334"/>
      <c r="AF334"/>
      <c r="AG334"/>
      <c r="AH334"/>
      <c r="AI334"/>
      <c r="AJ334"/>
      <c r="AK334"/>
      <c r="AL334"/>
      <c r="AM334"/>
    </row>
    <row r="335" spans="1:39" ht="15.75" customHeight="1">
      <c r="B335" s="4" t="s">
        <v>104</v>
      </c>
      <c r="C335" s="11"/>
      <c r="D335" s="11"/>
      <c r="E335" s="11"/>
      <c r="F335" s="11"/>
      <c r="G335" s="11"/>
      <c r="H335" s="11"/>
      <c r="I335" s="11"/>
      <c r="J335" s="11"/>
      <c r="K335" s="11"/>
      <c r="L335" s="11"/>
      <c r="M335" s="11"/>
      <c r="N335"/>
      <c r="O335"/>
      <c r="P335"/>
      <c r="Q335"/>
      <c r="R335"/>
      <c r="S335"/>
      <c r="T335"/>
      <c r="U335"/>
      <c r="V335"/>
      <c r="W335"/>
      <c r="X335"/>
      <c r="Y335"/>
      <c r="Z335"/>
      <c r="AA335"/>
      <c r="AB335"/>
      <c r="AC335"/>
      <c r="AD335"/>
      <c r="AE335"/>
      <c r="AF335"/>
      <c r="AG335"/>
      <c r="AH335"/>
      <c r="AI335"/>
      <c r="AJ335"/>
      <c r="AK335"/>
      <c r="AL335"/>
      <c r="AM335"/>
    </row>
    <row r="336" spans="1:39" ht="15.75" customHeight="1">
      <c r="B336" s="4"/>
      <c r="C336" s="11"/>
      <c r="D336" s="11"/>
      <c r="E336" s="11"/>
      <c r="F336" s="11"/>
      <c r="G336" s="11"/>
      <c r="H336" s="11"/>
      <c r="I336" s="11"/>
      <c r="J336" s="11"/>
      <c r="K336" s="11"/>
      <c r="L336" s="11"/>
      <c r="M336" s="11"/>
      <c r="N336"/>
      <c r="O336"/>
      <c r="P336"/>
      <c r="Q336"/>
      <c r="R336"/>
      <c r="S336"/>
      <c r="T336"/>
      <c r="U336"/>
      <c r="V336"/>
      <c r="W336"/>
      <c r="X336"/>
      <c r="Y336"/>
      <c r="Z336"/>
      <c r="AA336"/>
      <c r="AB336"/>
      <c r="AC336"/>
      <c r="AD336"/>
      <c r="AE336"/>
      <c r="AF336"/>
      <c r="AG336"/>
      <c r="AH336"/>
      <c r="AI336"/>
      <c r="AJ336"/>
      <c r="AK336"/>
      <c r="AL336"/>
      <c r="AM336"/>
    </row>
    <row r="337" spans="2:39" ht="15.75" customHeight="1">
      <c r="B337" s="11"/>
      <c r="C337" s="11"/>
      <c r="D337" s="11"/>
      <c r="E337" s="11"/>
      <c r="F337" s="11"/>
      <c r="G337" s="11"/>
      <c r="H337" s="11"/>
      <c r="I337" s="11"/>
      <c r="J337" s="4" t="s">
        <v>105</v>
      </c>
      <c r="K337" s="11"/>
      <c r="L337" s="11"/>
      <c r="M337" s="11"/>
      <c r="N337"/>
      <c r="O337"/>
      <c r="P337"/>
      <c r="Q337"/>
      <c r="R337"/>
      <c r="S337"/>
      <c r="T337"/>
      <c r="U337"/>
      <c r="V337"/>
      <c r="W337"/>
      <c r="X337"/>
      <c r="Y337"/>
      <c r="Z337"/>
      <c r="AA337"/>
      <c r="AB337"/>
      <c r="AC337"/>
      <c r="AD337"/>
      <c r="AE337"/>
      <c r="AF337"/>
      <c r="AG337"/>
      <c r="AH337"/>
      <c r="AI337"/>
      <c r="AJ337"/>
      <c r="AK337"/>
      <c r="AL337"/>
      <c r="AM337"/>
    </row>
    <row r="338" spans="2:39" ht="15.75" customHeight="1">
      <c r="B338" s="12"/>
      <c r="C338" s="11"/>
      <c r="D338" s="11"/>
      <c r="E338" s="11"/>
      <c r="F338" s="11"/>
      <c r="G338" s="11"/>
      <c r="H338" s="11"/>
      <c r="I338" s="11"/>
      <c r="J338" s="11"/>
      <c r="K338" s="11"/>
      <c r="L338" s="11"/>
      <c r="M338" s="11"/>
      <c r="N338"/>
      <c r="O338"/>
      <c r="P338"/>
      <c r="Q338"/>
      <c r="R338"/>
      <c r="S338"/>
      <c r="T338"/>
      <c r="U338"/>
      <c r="V338"/>
      <c r="W338"/>
      <c r="X338"/>
      <c r="Y338"/>
      <c r="Z338"/>
      <c r="AA338"/>
      <c r="AB338"/>
      <c r="AC338"/>
      <c r="AD338"/>
      <c r="AE338"/>
      <c r="AF338"/>
      <c r="AG338"/>
      <c r="AH338"/>
      <c r="AI338"/>
      <c r="AJ338"/>
      <c r="AK338"/>
      <c r="AL338"/>
      <c r="AM338"/>
    </row>
    <row r="339" spans="2:39" ht="15.75" customHeight="1">
      <c r="B339" s="10" t="s">
        <v>106</v>
      </c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/>
      <c r="O339"/>
      <c r="P339"/>
      <c r="Q339"/>
      <c r="R339"/>
      <c r="S339"/>
      <c r="T339"/>
      <c r="U339"/>
      <c r="V339"/>
      <c r="W339"/>
      <c r="X339"/>
      <c r="Y339"/>
      <c r="Z339"/>
      <c r="AA339"/>
      <c r="AB339"/>
      <c r="AC339"/>
      <c r="AD339"/>
      <c r="AE339"/>
      <c r="AF339"/>
      <c r="AG339"/>
      <c r="AH339"/>
      <c r="AI339"/>
      <c r="AJ339"/>
      <c r="AK339"/>
      <c r="AL339"/>
      <c r="AM339"/>
    </row>
    <row r="340" spans="2:39" ht="15.75" customHeight="1">
      <c r="B340" s="12" t="s">
        <v>107</v>
      </c>
      <c r="C340" s="11"/>
      <c r="D340" s="11"/>
      <c r="E340" s="11"/>
      <c r="F340" s="11"/>
      <c r="G340" s="11"/>
      <c r="H340" s="11"/>
      <c r="I340" s="11"/>
      <c r="J340" s="11"/>
      <c r="K340" s="11"/>
      <c r="L340" s="11"/>
      <c r="M340" s="11"/>
      <c r="N340"/>
      <c r="O340"/>
      <c r="P340"/>
      <c r="Q340"/>
      <c r="R340"/>
      <c r="S340"/>
      <c r="T340"/>
      <c r="U340"/>
      <c r="V340"/>
      <c r="W340"/>
      <c r="X340"/>
      <c r="Y340"/>
      <c r="Z340"/>
      <c r="AA340"/>
      <c r="AB340"/>
      <c r="AC340"/>
      <c r="AD340"/>
      <c r="AE340"/>
      <c r="AF340"/>
      <c r="AG340"/>
      <c r="AH340"/>
      <c r="AI340"/>
      <c r="AJ340"/>
      <c r="AK340"/>
      <c r="AL340"/>
      <c r="AM340"/>
    </row>
    <row r="341" spans="2:39" ht="15.75" customHeight="1">
      <c r="B341" s="11"/>
      <c r="C341" s="11"/>
      <c r="D341" s="11"/>
      <c r="E341" s="11"/>
      <c r="F341" s="11"/>
      <c r="G341" s="11"/>
      <c r="H341" s="11"/>
      <c r="I341" s="11"/>
      <c r="J341" s="11"/>
      <c r="K341" s="11"/>
      <c r="L341" s="11"/>
      <c r="M341" s="11"/>
      <c r="N341"/>
      <c r="O341"/>
      <c r="P341"/>
      <c r="Q341"/>
      <c r="R341"/>
      <c r="S341"/>
      <c r="T341"/>
      <c r="U341"/>
      <c r="V341"/>
      <c r="W341"/>
      <c r="X341"/>
      <c r="Y341"/>
      <c r="Z341"/>
      <c r="AA341"/>
      <c r="AB341"/>
      <c r="AC341"/>
      <c r="AD341"/>
      <c r="AE341"/>
      <c r="AF341"/>
      <c r="AG341"/>
      <c r="AH341"/>
      <c r="AI341"/>
      <c r="AJ341"/>
      <c r="AK341"/>
      <c r="AL341"/>
      <c r="AM341"/>
    </row>
    <row r="342" spans="2:39" ht="15.75" customHeight="1">
      <c r="B342" s="11"/>
      <c r="C342" s="6" t="s">
        <v>108</v>
      </c>
      <c r="D342" s="11"/>
      <c r="E342" s="11"/>
      <c r="F342" s="11"/>
      <c r="G342" s="11"/>
      <c r="H342" s="11"/>
      <c r="I342" s="11"/>
      <c r="J342" s="11"/>
      <c r="K342" s="11"/>
      <c r="L342" s="11"/>
      <c r="M342" s="11"/>
      <c r="N342"/>
      <c r="O342"/>
      <c r="P342"/>
      <c r="Q342"/>
      <c r="R342"/>
      <c r="S342"/>
      <c r="T342"/>
      <c r="U342"/>
      <c r="V342"/>
      <c r="W342"/>
      <c r="X342"/>
      <c r="Y342"/>
      <c r="Z342"/>
      <c r="AA342"/>
      <c r="AB342"/>
      <c r="AC342"/>
      <c r="AD342"/>
      <c r="AE342"/>
      <c r="AF342"/>
      <c r="AG342"/>
      <c r="AH342"/>
      <c r="AI342"/>
      <c r="AJ342"/>
      <c r="AK342"/>
      <c r="AL342"/>
      <c r="AM342"/>
    </row>
    <row r="343" spans="2:39" ht="15.75" customHeight="1">
      <c r="B343" s="11"/>
      <c r="C343" s="11"/>
      <c r="D343" s="11"/>
      <c r="E343" s="11"/>
      <c r="F343" s="11"/>
      <c r="G343" s="11"/>
      <c r="H343" s="11"/>
      <c r="I343" s="11"/>
      <c r="J343" s="11"/>
      <c r="K343" s="11"/>
      <c r="L343" s="11"/>
      <c r="M343" s="11"/>
      <c r="N343"/>
      <c r="O343"/>
      <c r="P343"/>
      <c r="Q343"/>
      <c r="R343"/>
      <c r="S343"/>
      <c r="T343"/>
      <c r="U343"/>
      <c r="V343"/>
      <c r="W343"/>
      <c r="X343"/>
      <c r="Y343"/>
      <c r="Z343"/>
      <c r="AA343"/>
      <c r="AB343"/>
      <c r="AC343"/>
      <c r="AD343"/>
      <c r="AE343"/>
      <c r="AF343"/>
      <c r="AG343"/>
      <c r="AH343"/>
      <c r="AI343"/>
      <c r="AJ343"/>
      <c r="AK343"/>
      <c r="AL343"/>
      <c r="AM343"/>
    </row>
    <row r="344" spans="2:39" ht="15.75" customHeight="1">
      <c r="B344" s="11"/>
      <c r="C344" s="11"/>
      <c r="D344" s="4" t="s">
        <v>109</v>
      </c>
      <c r="E344" s="11"/>
      <c r="F344" s="11"/>
      <c r="G344" s="11"/>
      <c r="H344" s="11"/>
      <c r="I344" s="11"/>
      <c r="J344" s="11"/>
      <c r="K344" s="11"/>
      <c r="L344" s="11"/>
      <c r="M344" s="11"/>
      <c r="N344"/>
      <c r="O344"/>
      <c r="P344"/>
      <c r="Q344"/>
      <c r="R344"/>
      <c r="S344"/>
      <c r="T344"/>
      <c r="U344"/>
      <c r="V344"/>
      <c r="W344"/>
      <c r="X344"/>
      <c r="Y344"/>
      <c r="Z344"/>
      <c r="AA344"/>
      <c r="AB344"/>
      <c r="AC344"/>
      <c r="AD344"/>
      <c r="AE344"/>
      <c r="AF344"/>
      <c r="AG344"/>
      <c r="AH344"/>
      <c r="AI344"/>
      <c r="AJ344"/>
      <c r="AK344"/>
      <c r="AL344"/>
      <c r="AM344"/>
    </row>
    <row r="345" spans="2:39" ht="15.75" customHeight="1">
      <c r="B345" s="11"/>
      <c r="C345" s="11"/>
      <c r="D345" s="356" t="s">
        <v>110</v>
      </c>
      <c r="E345" s="356"/>
      <c r="F345" s="356"/>
      <c r="G345" s="11"/>
      <c r="H345" s="11"/>
      <c r="I345" s="11"/>
      <c r="J345" s="11"/>
      <c r="K345" s="11"/>
      <c r="L345" s="11"/>
      <c r="M345" s="11"/>
      <c r="N345"/>
      <c r="O345"/>
      <c r="P345"/>
      <c r="Q345"/>
      <c r="R345"/>
      <c r="S345"/>
      <c r="T345"/>
      <c r="U345"/>
      <c r="V345"/>
      <c r="W345"/>
      <c r="X345"/>
      <c r="Y345"/>
      <c r="Z345"/>
      <c r="AA345"/>
      <c r="AB345"/>
      <c r="AC345"/>
      <c r="AD345"/>
      <c r="AE345"/>
      <c r="AF345"/>
      <c r="AG345"/>
      <c r="AH345"/>
      <c r="AI345"/>
      <c r="AJ345"/>
      <c r="AK345"/>
      <c r="AL345"/>
      <c r="AM345"/>
    </row>
    <row r="346" spans="2:39" ht="15.75" customHeight="1">
      <c r="B346" s="11"/>
      <c r="C346" s="11"/>
      <c r="D346" s="356" t="s">
        <v>111</v>
      </c>
      <c r="E346" s="356"/>
      <c r="F346" s="356"/>
      <c r="G346" s="356"/>
      <c r="H346" s="356"/>
      <c r="I346" s="356"/>
      <c r="J346" s="356"/>
      <c r="K346" s="356"/>
      <c r="L346" s="356"/>
      <c r="M346" s="11"/>
      <c r="N346"/>
      <c r="O346"/>
      <c r="P346"/>
      <c r="Q346"/>
      <c r="R346"/>
      <c r="S346"/>
      <c r="T346"/>
      <c r="U346"/>
      <c r="V346"/>
      <c r="W346"/>
      <c r="X346"/>
      <c r="Y346"/>
      <c r="Z346"/>
      <c r="AA346"/>
      <c r="AB346"/>
      <c r="AC346"/>
      <c r="AD346"/>
      <c r="AE346"/>
      <c r="AF346"/>
      <c r="AG346"/>
      <c r="AH346"/>
      <c r="AI346"/>
      <c r="AJ346"/>
      <c r="AK346"/>
      <c r="AL346"/>
      <c r="AM346"/>
    </row>
    <row r="347" spans="2:39" ht="15.75" customHeight="1">
      <c r="B347" s="11"/>
      <c r="C347" s="11"/>
      <c r="D347" s="11"/>
      <c r="E347" s="11"/>
      <c r="F347" s="11"/>
      <c r="G347" s="11"/>
      <c r="H347" s="11"/>
      <c r="I347" s="11"/>
      <c r="J347" s="11"/>
      <c r="K347" s="11"/>
      <c r="L347" s="11"/>
      <c r="M347" s="11"/>
      <c r="N347"/>
      <c r="O347"/>
      <c r="P347"/>
      <c r="Q347"/>
      <c r="R347"/>
      <c r="S347"/>
      <c r="T347"/>
      <c r="U347"/>
      <c r="V347"/>
      <c r="W347"/>
      <c r="X347"/>
      <c r="Y347"/>
      <c r="Z347"/>
      <c r="AA347"/>
      <c r="AB347"/>
      <c r="AC347"/>
      <c r="AD347"/>
      <c r="AE347"/>
      <c r="AF347"/>
      <c r="AG347"/>
      <c r="AH347"/>
      <c r="AI347"/>
      <c r="AJ347"/>
      <c r="AK347"/>
      <c r="AL347"/>
      <c r="AM347"/>
    </row>
    <row r="348" spans="2:39" ht="15.75" customHeight="1">
      <c r="B348" s="11"/>
      <c r="C348" s="11"/>
      <c r="D348" s="356" t="s">
        <v>112</v>
      </c>
      <c r="E348" s="356"/>
      <c r="F348" s="356"/>
      <c r="G348" s="356"/>
      <c r="H348" s="356"/>
      <c r="I348" s="356"/>
      <c r="J348" s="356"/>
      <c r="K348" s="11"/>
      <c r="L348" s="11"/>
      <c r="M348" s="11"/>
      <c r="N348"/>
      <c r="O348"/>
      <c r="P348"/>
      <c r="Q348"/>
      <c r="R348"/>
      <c r="S348"/>
      <c r="T348"/>
      <c r="U348"/>
      <c r="V348"/>
      <c r="W348"/>
      <c r="X348"/>
      <c r="Y348"/>
      <c r="Z348"/>
      <c r="AA348"/>
      <c r="AB348"/>
      <c r="AC348"/>
      <c r="AD348"/>
      <c r="AE348"/>
      <c r="AF348"/>
      <c r="AG348"/>
      <c r="AH348"/>
      <c r="AI348"/>
      <c r="AJ348"/>
      <c r="AK348"/>
      <c r="AL348"/>
      <c r="AM348"/>
    </row>
    <row r="349" spans="2:39" ht="15.75" customHeight="1">
      <c r="B349" s="11"/>
      <c r="C349" s="11"/>
      <c r="D349" s="356" t="s">
        <v>113</v>
      </c>
      <c r="E349" s="356"/>
      <c r="F349" s="356"/>
      <c r="G349" s="356"/>
      <c r="H349" s="356"/>
      <c r="I349" s="11"/>
      <c r="J349" s="11"/>
      <c r="K349" s="11"/>
      <c r="L349" s="11"/>
      <c r="M349" s="11"/>
      <c r="N349"/>
      <c r="O349"/>
      <c r="P349"/>
      <c r="Q349"/>
      <c r="R349"/>
      <c r="S349"/>
      <c r="T349"/>
      <c r="U349"/>
      <c r="V349"/>
      <c r="W349"/>
      <c r="X349"/>
      <c r="Y349"/>
      <c r="Z349"/>
      <c r="AA349"/>
      <c r="AB349"/>
      <c r="AC349"/>
      <c r="AD349"/>
      <c r="AE349"/>
      <c r="AF349"/>
      <c r="AG349"/>
      <c r="AH349"/>
      <c r="AI349"/>
      <c r="AJ349"/>
      <c r="AK349"/>
      <c r="AL349"/>
      <c r="AM349"/>
    </row>
    <row r="350" spans="2:39" ht="15.75" customHeight="1">
      <c r="B350" s="11"/>
      <c r="C350" s="11"/>
      <c r="D350" s="11"/>
      <c r="E350" s="11"/>
      <c r="F350" s="11"/>
      <c r="G350" s="11"/>
      <c r="H350" s="11"/>
      <c r="I350" s="11"/>
      <c r="J350" s="11"/>
      <c r="K350" s="11"/>
      <c r="L350" s="11"/>
      <c r="M350" s="11"/>
      <c r="N350"/>
      <c r="O350"/>
      <c r="P350"/>
      <c r="Q350"/>
      <c r="R350"/>
      <c r="S350"/>
      <c r="T350"/>
      <c r="U350"/>
      <c r="V350"/>
      <c r="W350"/>
      <c r="X350"/>
      <c r="Y350"/>
      <c r="Z350"/>
      <c r="AA350"/>
      <c r="AB350"/>
      <c r="AC350"/>
      <c r="AD350"/>
      <c r="AE350"/>
      <c r="AF350"/>
      <c r="AG350"/>
      <c r="AH350"/>
      <c r="AI350"/>
      <c r="AJ350"/>
      <c r="AK350"/>
      <c r="AL350"/>
      <c r="AM350"/>
    </row>
    <row r="351" spans="2:39" ht="15.75" customHeight="1">
      <c r="B351" s="11"/>
      <c r="C351" s="11"/>
      <c r="D351" s="4" t="s">
        <v>114</v>
      </c>
      <c r="E351" s="11"/>
      <c r="F351" s="11"/>
      <c r="G351" s="11"/>
      <c r="H351" s="11"/>
      <c r="I351" s="11"/>
      <c r="J351" s="11"/>
      <c r="K351" s="11"/>
      <c r="L351" s="11"/>
      <c r="M351" s="11"/>
      <c r="N351"/>
      <c r="O351"/>
      <c r="P351"/>
      <c r="Q351"/>
      <c r="R351"/>
      <c r="S351"/>
      <c r="T351"/>
      <c r="U351"/>
      <c r="V351"/>
      <c r="W351"/>
      <c r="X351"/>
      <c r="Y351"/>
      <c r="Z351"/>
      <c r="AA351"/>
      <c r="AB351"/>
      <c r="AC351"/>
      <c r="AD351"/>
      <c r="AE351"/>
      <c r="AF351"/>
      <c r="AG351"/>
      <c r="AH351"/>
      <c r="AI351"/>
      <c r="AJ351"/>
      <c r="AK351"/>
      <c r="AL351"/>
      <c r="AM351"/>
    </row>
    <row r="352" spans="2:39" ht="15.75" customHeight="1">
      <c r="B352" s="11"/>
      <c r="C352" s="11"/>
      <c r="D352" s="11" t="s">
        <v>115</v>
      </c>
      <c r="E352" s="11"/>
      <c r="F352" s="11"/>
      <c r="G352" s="11"/>
      <c r="H352" s="11"/>
      <c r="I352" s="11"/>
      <c r="J352" s="11"/>
      <c r="K352" s="11"/>
      <c r="L352" s="11"/>
      <c r="M352" s="11"/>
      <c r="N352"/>
      <c r="O352"/>
      <c r="P352"/>
      <c r="Q352"/>
      <c r="R352"/>
      <c r="S352"/>
      <c r="T352"/>
      <c r="U352"/>
      <c r="V352"/>
      <c r="W352"/>
      <c r="X352"/>
      <c r="Y352"/>
      <c r="Z352"/>
      <c r="AA352"/>
      <c r="AB352"/>
      <c r="AC352"/>
      <c r="AD352"/>
      <c r="AE352"/>
      <c r="AF352"/>
      <c r="AG352"/>
      <c r="AH352"/>
      <c r="AI352"/>
      <c r="AJ352"/>
      <c r="AK352"/>
      <c r="AL352"/>
      <c r="AM352"/>
    </row>
    <row r="353" spans="2:39" ht="15.75" customHeight="1">
      <c r="B353" s="11"/>
      <c r="C353" s="11"/>
      <c r="D353" s="11" t="s">
        <v>116</v>
      </c>
      <c r="E353" s="11"/>
      <c r="F353" s="11"/>
      <c r="G353" s="11"/>
      <c r="H353" s="11"/>
      <c r="I353" s="11"/>
      <c r="J353" s="11"/>
      <c r="K353" s="11"/>
      <c r="L353" s="11"/>
      <c r="M353" s="11"/>
      <c r="N353"/>
      <c r="O353"/>
      <c r="P353"/>
      <c r="Q353"/>
      <c r="R353"/>
      <c r="S353"/>
      <c r="T353"/>
      <c r="U353"/>
      <c r="V353"/>
      <c r="W353"/>
      <c r="X353"/>
      <c r="Y353"/>
      <c r="Z353"/>
      <c r="AA353"/>
      <c r="AB353"/>
      <c r="AC353"/>
      <c r="AD353"/>
      <c r="AE353"/>
      <c r="AF353"/>
      <c r="AG353"/>
      <c r="AH353"/>
      <c r="AI353"/>
      <c r="AJ353"/>
      <c r="AK353"/>
      <c r="AL353"/>
      <c r="AM353"/>
    </row>
    <row r="354" spans="2:39" ht="15.75" customHeight="1">
      <c r="B354" s="11"/>
      <c r="C354" s="11"/>
      <c r="D354" s="11"/>
      <c r="E354" s="11"/>
      <c r="F354" s="11"/>
      <c r="G354" s="11"/>
      <c r="H354" s="11"/>
      <c r="I354" s="11"/>
      <c r="J354" s="11"/>
      <c r="K354" s="11"/>
      <c r="L354" s="11"/>
      <c r="M354" s="11"/>
      <c r="N354"/>
      <c r="O354"/>
      <c r="P354"/>
      <c r="Q354"/>
      <c r="R354"/>
      <c r="S354"/>
      <c r="T354"/>
      <c r="U354"/>
      <c r="V354"/>
      <c r="W354"/>
      <c r="X354"/>
      <c r="Y354"/>
      <c r="Z354"/>
      <c r="AA354"/>
      <c r="AB354"/>
      <c r="AC354"/>
      <c r="AD354"/>
      <c r="AE354"/>
      <c r="AF354"/>
      <c r="AG354"/>
      <c r="AH354"/>
      <c r="AI354"/>
      <c r="AJ354"/>
      <c r="AK354"/>
      <c r="AL354"/>
      <c r="AM354"/>
    </row>
    <row r="355" spans="2:39" ht="15.75" customHeight="1">
      <c r="B355" s="11"/>
      <c r="C355" s="11"/>
      <c r="D355" s="12" t="s">
        <v>117</v>
      </c>
      <c r="E355" s="11"/>
      <c r="F355" s="11"/>
      <c r="G355" s="11"/>
      <c r="H355" s="11"/>
      <c r="I355" s="11"/>
      <c r="J355" s="4"/>
      <c r="K355" s="11"/>
      <c r="L355" s="11"/>
      <c r="M355" s="11"/>
      <c r="N355"/>
      <c r="O355"/>
      <c r="P355"/>
      <c r="Q355"/>
      <c r="R355"/>
      <c r="S355"/>
      <c r="T355"/>
      <c r="U355"/>
      <c r="V355"/>
      <c r="W355"/>
      <c r="X355"/>
      <c r="Y355"/>
      <c r="Z355"/>
      <c r="AA355"/>
      <c r="AB355"/>
      <c r="AC355"/>
      <c r="AD355"/>
      <c r="AE355"/>
      <c r="AF355"/>
      <c r="AG355"/>
      <c r="AH355"/>
      <c r="AI355"/>
      <c r="AJ355"/>
      <c r="AK355"/>
      <c r="AL355"/>
      <c r="AM355"/>
    </row>
    <row r="356" spans="2:39" ht="15.75" customHeight="1">
      <c r="B356" s="11"/>
      <c r="C356" s="11"/>
      <c r="D356" s="11"/>
      <c r="E356" s="11"/>
      <c r="F356" s="11"/>
      <c r="G356" s="11"/>
      <c r="H356" s="11"/>
      <c r="I356" s="11"/>
      <c r="J356" s="11"/>
      <c r="K356" s="11"/>
      <c r="L356" s="11"/>
      <c r="M356" s="11"/>
      <c r="N356"/>
      <c r="O356"/>
      <c r="P356"/>
      <c r="Q356"/>
      <c r="R356"/>
      <c r="S356"/>
      <c r="T356"/>
      <c r="U356"/>
      <c r="V356"/>
      <c r="W356"/>
      <c r="X356"/>
      <c r="Y356"/>
      <c r="Z356"/>
      <c r="AA356"/>
      <c r="AB356"/>
      <c r="AC356"/>
      <c r="AD356"/>
      <c r="AE356"/>
      <c r="AF356"/>
      <c r="AG356"/>
      <c r="AH356"/>
      <c r="AI356"/>
      <c r="AJ356"/>
      <c r="AK356"/>
      <c r="AL356"/>
      <c r="AM356"/>
    </row>
    <row r="357" spans="2:39" ht="15.75" customHeight="1">
      <c r="B357" s="11"/>
      <c r="C357" s="6" t="s">
        <v>118</v>
      </c>
      <c r="D357" s="11"/>
      <c r="E357" s="11"/>
      <c r="F357" s="11"/>
      <c r="G357" s="11"/>
      <c r="H357" s="11"/>
      <c r="I357" s="11"/>
      <c r="J357" s="11"/>
      <c r="K357" s="11"/>
      <c r="L357" s="11"/>
      <c r="M357" s="11"/>
      <c r="N357"/>
      <c r="O357"/>
      <c r="P357"/>
      <c r="Q357"/>
      <c r="R357"/>
      <c r="S357"/>
      <c r="T357"/>
      <c r="U357"/>
      <c r="V357"/>
      <c r="W357"/>
      <c r="X357"/>
      <c r="Y357"/>
      <c r="Z357"/>
      <c r="AA357"/>
      <c r="AB357"/>
      <c r="AC357"/>
      <c r="AD357"/>
      <c r="AE357"/>
      <c r="AF357"/>
      <c r="AG357"/>
      <c r="AH357"/>
      <c r="AI357"/>
      <c r="AJ357"/>
      <c r="AK357"/>
      <c r="AL357"/>
      <c r="AM357"/>
    </row>
    <row r="358" spans="2:39" ht="15.75" customHeight="1">
      <c r="B358" s="11"/>
      <c r="C358" s="11"/>
      <c r="D358" s="11"/>
      <c r="E358" s="11"/>
      <c r="F358" s="11"/>
      <c r="G358" s="11"/>
      <c r="H358" s="11"/>
      <c r="I358" s="11"/>
      <c r="J358" s="11"/>
      <c r="K358" s="11"/>
      <c r="L358" s="11"/>
      <c r="M358" s="11"/>
      <c r="N358"/>
      <c r="O358"/>
      <c r="P358"/>
      <c r="Q358"/>
      <c r="R358"/>
      <c r="S358"/>
      <c r="T358"/>
      <c r="U358"/>
      <c r="V358"/>
      <c r="W358"/>
      <c r="X358"/>
      <c r="Y358"/>
      <c r="Z358"/>
      <c r="AA358"/>
      <c r="AB358"/>
      <c r="AC358"/>
      <c r="AD358"/>
      <c r="AE358"/>
      <c r="AF358"/>
      <c r="AG358"/>
      <c r="AH358"/>
      <c r="AI358"/>
      <c r="AJ358"/>
      <c r="AK358"/>
      <c r="AL358"/>
      <c r="AM358"/>
    </row>
    <row r="359" spans="2:39" ht="15.75" customHeight="1">
      <c r="B359" s="11"/>
      <c r="C359" s="11"/>
      <c r="D359" s="11" t="s">
        <v>119</v>
      </c>
      <c r="E359" s="11"/>
      <c r="F359" s="11"/>
      <c r="G359" s="11"/>
      <c r="H359" s="11"/>
      <c r="I359" s="11"/>
      <c r="J359" s="11"/>
      <c r="K359" s="11"/>
      <c r="L359" s="11"/>
      <c r="M359" s="11"/>
      <c r="N359"/>
      <c r="O359"/>
      <c r="P359"/>
      <c r="Q359"/>
      <c r="R359"/>
      <c r="S359"/>
      <c r="T359"/>
      <c r="U359"/>
      <c r="V359"/>
      <c r="W359"/>
      <c r="X359"/>
      <c r="Y359"/>
      <c r="Z359"/>
      <c r="AA359"/>
      <c r="AB359"/>
      <c r="AC359"/>
      <c r="AD359"/>
      <c r="AE359"/>
      <c r="AF359"/>
      <c r="AG359"/>
      <c r="AH359"/>
      <c r="AI359"/>
      <c r="AJ359"/>
      <c r="AK359"/>
      <c r="AL359"/>
      <c r="AM359"/>
    </row>
    <row r="360" spans="2:39" ht="15.75" customHeight="1">
      <c r="B360" s="11"/>
      <c r="C360" s="11"/>
      <c r="D360" s="11" t="s">
        <v>120</v>
      </c>
      <c r="E360" s="11"/>
      <c r="F360" s="11"/>
      <c r="G360" s="11"/>
      <c r="H360" s="11"/>
      <c r="I360" s="11"/>
      <c r="J360" s="11"/>
      <c r="K360" s="11"/>
      <c r="L360" s="11"/>
      <c r="M360" s="11"/>
      <c r="N360"/>
      <c r="O360"/>
      <c r="P360"/>
      <c r="Q360"/>
      <c r="R360"/>
      <c r="S360"/>
      <c r="T360"/>
      <c r="U360"/>
      <c r="V360"/>
      <c r="W360"/>
      <c r="X360"/>
      <c r="Y360"/>
      <c r="Z360"/>
      <c r="AA360"/>
      <c r="AB360"/>
      <c r="AC360"/>
      <c r="AD360"/>
      <c r="AE360"/>
      <c r="AF360"/>
      <c r="AG360"/>
      <c r="AH360"/>
      <c r="AI360"/>
      <c r="AJ360"/>
      <c r="AK360"/>
      <c r="AL360"/>
      <c r="AM360"/>
    </row>
    <row r="361" spans="2:39" ht="15.75" customHeight="1">
      <c r="B361" s="11"/>
      <c r="C361" s="11"/>
      <c r="D361" s="11" t="s">
        <v>121</v>
      </c>
      <c r="E361" s="11"/>
      <c r="F361" s="11"/>
      <c r="G361" s="11"/>
      <c r="H361" s="11"/>
      <c r="I361" s="11"/>
      <c r="J361" s="11"/>
      <c r="K361" s="11"/>
      <c r="L361" s="11"/>
      <c r="M361" s="11"/>
      <c r="N361"/>
      <c r="O361"/>
      <c r="P361"/>
      <c r="Q361"/>
      <c r="R361"/>
      <c r="S361"/>
      <c r="T361"/>
      <c r="U361"/>
      <c r="V361"/>
      <c r="W361"/>
      <c r="X361"/>
      <c r="Y361"/>
      <c r="Z361"/>
      <c r="AA361"/>
      <c r="AB361"/>
      <c r="AC361"/>
      <c r="AD361"/>
      <c r="AE361"/>
      <c r="AF361"/>
      <c r="AG361"/>
      <c r="AH361"/>
      <c r="AI361"/>
      <c r="AJ361"/>
      <c r="AK361"/>
      <c r="AL361"/>
      <c r="AM361"/>
    </row>
    <row r="362" spans="2:39" ht="15.75" customHeight="1">
      <c r="B362" s="11"/>
      <c r="C362" s="11"/>
      <c r="D362" s="11"/>
      <c r="E362" s="11"/>
      <c r="F362" s="11"/>
      <c r="G362" s="11"/>
      <c r="H362" s="11"/>
      <c r="I362" s="11"/>
      <c r="J362" s="11"/>
      <c r="K362" s="11"/>
      <c r="L362" s="11"/>
      <c r="M362" s="11"/>
      <c r="N362"/>
      <c r="O362"/>
      <c r="P362"/>
      <c r="Q362"/>
      <c r="R362"/>
      <c r="S362"/>
      <c r="T362"/>
      <c r="U362"/>
      <c r="V362"/>
      <c r="W362"/>
      <c r="X362"/>
      <c r="Y362"/>
      <c r="Z362"/>
      <c r="AA362"/>
      <c r="AB362"/>
      <c r="AC362"/>
      <c r="AD362"/>
      <c r="AE362"/>
      <c r="AF362"/>
      <c r="AG362"/>
      <c r="AH362"/>
      <c r="AI362"/>
      <c r="AJ362"/>
      <c r="AK362"/>
      <c r="AL362"/>
      <c r="AM362"/>
    </row>
    <row r="363" spans="2:39" ht="15.75" customHeight="1">
      <c r="B363" s="4"/>
      <c r="C363" s="11"/>
      <c r="D363" s="11"/>
      <c r="E363" s="11"/>
      <c r="F363" s="11"/>
      <c r="G363" s="11"/>
      <c r="H363" s="11"/>
      <c r="I363" s="11"/>
      <c r="J363" s="11"/>
      <c r="K363" s="11"/>
      <c r="L363" s="11"/>
      <c r="M363" s="11"/>
      <c r="N363"/>
      <c r="O363"/>
      <c r="P363"/>
      <c r="Q363"/>
      <c r="R363"/>
      <c r="S363"/>
      <c r="T363"/>
      <c r="U363"/>
      <c r="V363"/>
      <c r="W363"/>
      <c r="X363"/>
      <c r="Y363"/>
      <c r="Z363"/>
      <c r="AA363"/>
      <c r="AB363"/>
      <c r="AC363"/>
      <c r="AD363"/>
      <c r="AE363"/>
      <c r="AF363"/>
      <c r="AG363"/>
      <c r="AH363"/>
      <c r="AI363"/>
      <c r="AJ363"/>
      <c r="AK363"/>
      <c r="AL363"/>
      <c r="AM363"/>
    </row>
    <row r="364" spans="2:39" ht="15.75" customHeight="1">
      <c r="B364" s="4" t="s">
        <v>122</v>
      </c>
      <c r="C364" s="11"/>
      <c r="D364" s="11"/>
      <c r="E364" s="11"/>
      <c r="F364" s="11"/>
      <c r="G364" s="11"/>
      <c r="H364" s="11"/>
      <c r="I364" s="11"/>
      <c r="J364" s="11"/>
      <c r="K364" s="11"/>
      <c r="L364" s="11"/>
      <c r="M364" s="11"/>
      <c r="N364"/>
      <c r="O364"/>
      <c r="P364"/>
      <c r="Q364"/>
      <c r="R364"/>
      <c r="S364"/>
      <c r="T364"/>
      <c r="U364"/>
      <c r="V364"/>
      <c r="W364"/>
      <c r="X364"/>
      <c r="Y364"/>
      <c r="Z364"/>
      <c r="AA364"/>
      <c r="AB364"/>
      <c r="AC364"/>
      <c r="AD364"/>
      <c r="AE364"/>
      <c r="AF364"/>
      <c r="AG364"/>
      <c r="AH364"/>
      <c r="AI364"/>
      <c r="AJ364"/>
      <c r="AK364"/>
      <c r="AL364"/>
      <c r="AM364"/>
    </row>
    <row r="365" spans="2:39" ht="15.75" customHeight="1">
      <c r="B365" s="11"/>
      <c r="C365" s="11"/>
      <c r="D365" s="11"/>
      <c r="E365" s="11"/>
      <c r="F365" s="11"/>
      <c r="G365" s="11"/>
      <c r="H365" s="11"/>
      <c r="I365" s="11"/>
      <c r="J365" s="11"/>
      <c r="K365" s="11"/>
      <c r="L365" s="11"/>
      <c r="M365" s="11"/>
      <c r="N365"/>
      <c r="O365"/>
      <c r="P365"/>
      <c r="Q365"/>
      <c r="R365"/>
      <c r="S365"/>
      <c r="T365"/>
      <c r="U365"/>
      <c r="V365"/>
      <c r="W365"/>
      <c r="X365"/>
      <c r="Y365"/>
      <c r="Z365"/>
      <c r="AA365"/>
      <c r="AB365"/>
      <c r="AC365"/>
      <c r="AD365"/>
      <c r="AE365"/>
      <c r="AF365"/>
      <c r="AG365"/>
      <c r="AH365"/>
      <c r="AI365"/>
      <c r="AJ365"/>
      <c r="AK365"/>
      <c r="AL365"/>
      <c r="AM365"/>
    </row>
    <row r="366" spans="2:39" ht="15.75" customHeight="1">
      <c r="B366" s="11"/>
      <c r="C366" s="11"/>
      <c r="D366" s="11"/>
      <c r="E366" s="11"/>
      <c r="F366" s="11"/>
      <c r="G366" s="11"/>
      <c r="H366" s="11"/>
      <c r="I366" s="11"/>
      <c r="J366" s="11"/>
      <c r="K366" s="11"/>
      <c r="L366" s="11"/>
      <c r="M366" s="11"/>
      <c r="N366"/>
      <c r="O366"/>
      <c r="P366"/>
      <c r="Q366"/>
      <c r="R366"/>
      <c r="S366"/>
      <c r="T366"/>
      <c r="U366"/>
      <c r="V366"/>
      <c r="W366"/>
      <c r="X366"/>
      <c r="Y366"/>
      <c r="Z366"/>
      <c r="AA366"/>
      <c r="AB366"/>
      <c r="AC366"/>
      <c r="AD366"/>
      <c r="AE366"/>
      <c r="AF366"/>
      <c r="AG366"/>
      <c r="AH366"/>
      <c r="AI366"/>
      <c r="AJ366"/>
      <c r="AK366"/>
      <c r="AL366"/>
      <c r="AM366"/>
    </row>
    <row r="367" spans="2:39" ht="15.75" customHeight="1">
      <c r="B367" s="12" t="s">
        <v>123</v>
      </c>
      <c r="C367" s="11"/>
      <c r="D367" s="11"/>
      <c r="E367" s="11"/>
      <c r="F367" s="11"/>
      <c r="G367" s="11"/>
      <c r="H367" s="11"/>
      <c r="I367" s="11"/>
      <c r="J367" s="11"/>
      <c r="K367" s="11"/>
      <c r="L367" s="11"/>
      <c r="M367" s="11"/>
      <c r="N367"/>
      <c r="O367"/>
      <c r="P367"/>
      <c r="Q367"/>
      <c r="R367"/>
      <c r="S367"/>
      <c r="T367"/>
      <c r="U367"/>
      <c r="V367"/>
      <c r="W367"/>
      <c r="X367"/>
      <c r="Y367"/>
      <c r="Z367"/>
      <c r="AA367"/>
      <c r="AB367"/>
      <c r="AC367"/>
      <c r="AD367"/>
      <c r="AE367"/>
      <c r="AF367"/>
      <c r="AG367"/>
      <c r="AH367"/>
      <c r="AI367"/>
      <c r="AJ367"/>
      <c r="AK367"/>
      <c r="AL367"/>
      <c r="AM367"/>
    </row>
    <row r="368" spans="2:39" ht="15.75" customHeight="1">
      <c r="B368" s="11"/>
      <c r="C368" s="11"/>
      <c r="D368" s="11"/>
      <c r="E368" s="11"/>
      <c r="F368" s="11"/>
      <c r="G368" s="11"/>
      <c r="H368" s="11"/>
      <c r="I368" s="11"/>
      <c r="J368" s="11"/>
      <c r="K368" s="11"/>
      <c r="L368" s="11"/>
      <c r="M368" s="11"/>
      <c r="N368"/>
      <c r="O368"/>
      <c r="P368"/>
      <c r="Q368"/>
      <c r="R368"/>
      <c r="S368"/>
      <c r="T368"/>
      <c r="U368"/>
      <c r="V368"/>
      <c r="W368"/>
      <c r="X368"/>
      <c r="Y368"/>
      <c r="Z368"/>
      <c r="AA368"/>
      <c r="AB368"/>
      <c r="AC368"/>
      <c r="AD368"/>
      <c r="AE368"/>
      <c r="AF368"/>
      <c r="AG368"/>
      <c r="AH368"/>
      <c r="AI368"/>
      <c r="AJ368"/>
      <c r="AK368"/>
      <c r="AL368"/>
      <c r="AM368"/>
    </row>
    <row r="369" spans="2:39" ht="15.75" customHeight="1">
      <c r="B369" s="11"/>
      <c r="C369" s="4" t="s">
        <v>124</v>
      </c>
      <c r="D369" s="11"/>
      <c r="E369" s="11"/>
      <c r="F369" s="11"/>
      <c r="G369" s="11"/>
      <c r="H369" s="11"/>
      <c r="I369" s="11"/>
      <c r="J369" s="11"/>
      <c r="K369" s="11"/>
      <c r="L369" s="11"/>
      <c r="M369" s="11"/>
      <c r="N369"/>
      <c r="O369"/>
      <c r="P369"/>
      <c r="Q369"/>
      <c r="R369"/>
      <c r="S369"/>
      <c r="T369"/>
      <c r="U369"/>
      <c r="V369"/>
      <c r="W369"/>
      <c r="X369"/>
      <c r="Y369"/>
      <c r="Z369"/>
      <c r="AA369"/>
      <c r="AB369"/>
      <c r="AC369"/>
      <c r="AD369"/>
      <c r="AE369"/>
      <c r="AF369"/>
      <c r="AG369"/>
      <c r="AH369"/>
      <c r="AI369"/>
      <c r="AJ369"/>
      <c r="AK369"/>
      <c r="AL369"/>
      <c r="AM369"/>
    </row>
    <row r="370" spans="2:39" ht="15.75" customHeight="1">
      <c r="B370" s="11"/>
      <c r="C370" s="4"/>
      <c r="D370" s="11"/>
      <c r="E370" s="11"/>
      <c r="F370" s="11"/>
      <c r="G370" s="11"/>
      <c r="H370" s="11"/>
      <c r="I370" s="11"/>
      <c r="J370" s="11"/>
      <c r="K370" s="11"/>
      <c r="L370" s="11"/>
      <c r="M370" s="11"/>
      <c r="N370"/>
      <c r="O370"/>
      <c r="P370"/>
      <c r="Q370"/>
      <c r="R370"/>
      <c r="S370"/>
      <c r="T370"/>
      <c r="U370"/>
      <c r="V370"/>
      <c r="W370"/>
      <c r="X370"/>
      <c r="Y370"/>
      <c r="Z370"/>
      <c r="AA370"/>
      <c r="AB370"/>
      <c r="AC370"/>
      <c r="AD370"/>
      <c r="AE370"/>
      <c r="AF370"/>
      <c r="AG370"/>
      <c r="AH370"/>
      <c r="AI370"/>
      <c r="AJ370"/>
      <c r="AK370"/>
      <c r="AL370"/>
      <c r="AM370"/>
    </row>
    <row r="371" spans="2:39" ht="15.75" customHeight="1">
      <c r="B371" s="11"/>
      <c r="C371" s="4" t="s">
        <v>125</v>
      </c>
      <c r="D371" s="11"/>
      <c r="E371" s="11"/>
      <c r="F371" s="11"/>
      <c r="G371" s="11"/>
      <c r="H371" s="11"/>
      <c r="I371" s="11"/>
      <c r="J371" s="11"/>
      <c r="K371" s="11"/>
      <c r="L371" s="11"/>
      <c r="M371" s="11"/>
      <c r="N371"/>
      <c r="O371"/>
      <c r="P371"/>
      <c r="Q371"/>
      <c r="R371"/>
      <c r="S371"/>
      <c r="T371"/>
      <c r="U371"/>
      <c r="V371"/>
      <c r="W371"/>
      <c r="X371"/>
      <c r="Y371"/>
      <c r="Z371"/>
      <c r="AA371"/>
      <c r="AB371"/>
      <c r="AC371"/>
      <c r="AD371"/>
      <c r="AE371"/>
      <c r="AF371"/>
      <c r="AG371"/>
      <c r="AH371"/>
      <c r="AI371"/>
      <c r="AJ371"/>
      <c r="AK371"/>
      <c r="AL371"/>
      <c r="AM371"/>
    </row>
    <row r="372" spans="2:39" ht="15.75" customHeight="1">
      <c r="B372" s="11"/>
      <c r="C372" s="11"/>
      <c r="D372" s="11"/>
      <c r="E372" s="11"/>
      <c r="F372" s="11"/>
      <c r="G372" s="11"/>
      <c r="H372" s="11"/>
      <c r="I372" s="11"/>
      <c r="J372" s="11"/>
      <c r="K372" s="11"/>
      <c r="L372" s="11"/>
      <c r="M372" s="11"/>
      <c r="N372"/>
      <c r="O372"/>
      <c r="P372"/>
      <c r="Q372"/>
      <c r="R372"/>
      <c r="S372"/>
      <c r="T372"/>
      <c r="U372"/>
      <c r="V372"/>
      <c r="W372"/>
      <c r="X372"/>
      <c r="Y372"/>
      <c r="Z372"/>
      <c r="AA372"/>
      <c r="AB372"/>
      <c r="AC372"/>
      <c r="AD372"/>
      <c r="AE372"/>
      <c r="AF372"/>
      <c r="AG372"/>
      <c r="AH372"/>
      <c r="AI372"/>
      <c r="AJ372"/>
      <c r="AK372"/>
      <c r="AL372"/>
      <c r="AM372"/>
    </row>
    <row r="373" spans="2:39" ht="15.75" customHeight="1">
      <c r="B373" s="11"/>
      <c r="C373" s="11"/>
      <c r="D373" s="11"/>
      <c r="E373" s="11"/>
      <c r="F373" s="11"/>
      <c r="G373" s="11"/>
      <c r="H373" s="11"/>
      <c r="I373" s="11"/>
      <c r="J373" s="11"/>
      <c r="K373" s="11"/>
      <c r="L373" s="11"/>
      <c r="M373" s="11"/>
      <c r="N373"/>
      <c r="O373"/>
      <c r="P373"/>
      <c r="Q373"/>
      <c r="R373"/>
      <c r="S373"/>
      <c r="T373"/>
      <c r="U373"/>
      <c r="V373"/>
      <c r="W373"/>
      <c r="X373"/>
      <c r="Y373"/>
      <c r="Z373"/>
      <c r="AA373"/>
      <c r="AB373"/>
      <c r="AC373"/>
      <c r="AD373"/>
      <c r="AE373"/>
      <c r="AF373"/>
      <c r="AG373"/>
      <c r="AH373"/>
      <c r="AI373"/>
      <c r="AJ373"/>
      <c r="AK373"/>
      <c r="AL373"/>
      <c r="AM373"/>
    </row>
    <row r="374" spans="2:39" ht="15.75" customHeight="1">
      <c r="B374" s="11"/>
      <c r="C374" s="11"/>
      <c r="D374" s="11"/>
      <c r="E374" s="11"/>
      <c r="F374" s="11"/>
      <c r="G374" s="11"/>
      <c r="H374" s="11"/>
      <c r="I374" s="11"/>
      <c r="J374" s="11"/>
      <c r="K374" s="11"/>
      <c r="L374" s="11"/>
      <c r="M374" s="11"/>
      <c r="N374"/>
      <c r="O374"/>
      <c r="P374"/>
      <c r="Q374"/>
      <c r="R374"/>
      <c r="S374"/>
      <c r="T374"/>
      <c r="U374"/>
      <c r="V374"/>
      <c r="W374"/>
      <c r="X374"/>
      <c r="Y374"/>
      <c r="Z374"/>
      <c r="AA374"/>
      <c r="AB374"/>
      <c r="AC374"/>
      <c r="AD374"/>
      <c r="AE374"/>
      <c r="AF374"/>
      <c r="AG374"/>
      <c r="AH374"/>
      <c r="AI374"/>
      <c r="AJ374"/>
      <c r="AK374"/>
      <c r="AL374"/>
      <c r="AM374"/>
    </row>
    <row r="375" spans="2:39" ht="15.75" customHeight="1">
      <c r="B375" s="11"/>
      <c r="C375" s="11"/>
      <c r="D375" s="11"/>
      <c r="E375" s="11"/>
      <c r="F375" s="11"/>
      <c r="G375" s="11"/>
      <c r="H375" s="11"/>
      <c r="I375" s="11"/>
      <c r="J375" s="11"/>
      <c r="K375" s="11"/>
      <c r="L375" s="11"/>
      <c r="M375" s="11"/>
      <c r="N375"/>
      <c r="O375"/>
      <c r="P375"/>
      <c r="Q375"/>
      <c r="R375"/>
      <c r="S375"/>
      <c r="T375"/>
      <c r="U375"/>
      <c r="V375"/>
      <c r="W375"/>
      <c r="X375"/>
      <c r="Y375"/>
      <c r="Z375"/>
      <c r="AA375"/>
      <c r="AB375"/>
      <c r="AC375"/>
      <c r="AD375"/>
      <c r="AE375"/>
      <c r="AF375"/>
      <c r="AG375"/>
      <c r="AH375"/>
      <c r="AI375"/>
      <c r="AJ375"/>
      <c r="AK375"/>
      <c r="AL375"/>
      <c r="AM375"/>
    </row>
    <row r="376" spans="2:39" ht="15.75" customHeight="1">
      <c r="B376" s="11"/>
      <c r="C376" s="11"/>
      <c r="D376" s="11"/>
      <c r="E376" s="11"/>
      <c r="F376" s="11"/>
      <c r="G376" s="11"/>
      <c r="H376" s="11"/>
      <c r="I376" s="11"/>
      <c r="J376" s="11"/>
      <c r="K376" s="11"/>
      <c r="L376" s="11"/>
      <c r="M376" s="11"/>
      <c r="N376"/>
      <c r="O376"/>
      <c r="P376"/>
      <c r="Q376"/>
      <c r="R376"/>
      <c r="S376"/>
      <c r="T376"/>
      <c r="U376"/>
      <c r="V376"/>
      <c r="W376"/>
      <c r="X376"/>
      <c r="Y376"/>
      <c r="Z376"/>
      <c r="AA376"/>
      <c r="AB376"/>
      <c r="AC376"/>
      <c r="AD376"/>
      <c r="AE376"/>
      <c r="AF376"/>
      <c r="AG376"/>
      <c r="AH376"/>
      <c r="AI376"/>
      <c r="AJ376"/>
      <c r="AK376"/>
      <c r="AL376"/>
      <c r="AM376"/>
    </row>
    <row r="377" spans="2:39" ht="15.75" customHeight="1">
      <c r="B377" s="11"/>
      <c r="C377" s="11"/>
      <c r="D377" s="11"/>
      <c r="E377" s="11"/>
      <c r="F377" s="11"/>
      <c r="G377" s="11"/>
      <c r="H377" s="11"/>
      <c r="I377" s="11"/>
      <c r="J377" s="11"/>
      <c r="K377" s="11"/>
      <c r="L377" s="11"/>
      <c r="M377" s="11"/>
      <c r="N377"/>
      <c r="O377"/>
      <c r="P377"/>
      <c r="Q377"/>
      <c r="R377"/>
      <c r="S377"/>
      <c r="T377"/>
      <c r="U377"/>
      <c r="V377"/>
      <c r="W377"/>
      <c r="X377"/>
      <c r="Y377"/>
      <c r="Z377"/>
      <c r="AA377"/>
      <c r="AB377"/>
      <c r="AC377"/>
      <c r="AD377"/>
      <c r="AE377"/>
      <c r="AF377"/>
      <c r="AG377"/>
      <c r="AH377"/>
      <c r="AI377"/>
      <c r="AJ377"/>
      <c r="AK377"/>
      <c r="AL377"/>
      <c r="AM377"/>
    </row>
    <row r="378" spans="2:39" ht="15.75" customHeight="1">
      <c r="B378" s="11"/>
      <c r="C378" s="11"/>
      <c r="D378" s="11"/>
      <c r="E378" s="11"/>
      <c r="F378" s="11"/>
      <c r="G378" s="11"/>
      <c r="H378" s="11"/>
      <c r="I378" s="11"/>
      <c r="J378" s="11"/>
      <c r="K378" s="11"/>
      <c r="L378" s="11"/>
      <c r="M378" s="11"/>
      <c r="N378"/>
      <c r="O378"/>
      <c r="P378"/>
      <c r="Q378"/>
      <c r="R378"/>
      <c r="S378"/>
      <c r="T378"/>
      <c r="U378"/>
      <c r="V378"/>
      <c r="W378"/>
      <c r="X378"/>
      <c r="Y378"/>
      <c r="Z378"/>
      <c r="AA378"/>
      <c r="AB378"/>
      <c r="AC378"/>
      <c r="AD378"/>
      <c r="AE378"/>
      <c r="AF378"/>
      <c r="AG378"/>
      <c r="AH378"/>
      <c r="AI378"/>
      <c r="AJ378"/>
      <c r="AK378"/>
      <c r="AL378"/>
      <c r="AM378"/>
    </row>
    <row r="379" spans="2:39" ht="15.75" customHeight="1">
      <c r="B379" s="11"/>
      <c r="C379" s="11"/>
      <c r="D379" s="11"/>
      <c r="E379" s="11"/>
      <c r="F379" s="11"/>
      <c r="G379" s="11"/>
      <c r="H379" s="11"/>
      <c r="I379" s="11"/>
      <c r="J379" s="11"/>
      <c r="K379" s="11"/>
      <c r="L379" s="11"/>
      <c r="M379" s="11"/>
      <c r="N379"/>
      <c r="O379"/>
      <c r="P379"/>
      <c r="Q379"/>
      <c r="R379"/>
      <c r="S379"/>
      <c r="T379"/>
      <c r="U379"/>
      <c r="V379"/>
      <c r="W379"/>
      <c r="X379"/>
      <c r="Y379"/>
      <c r="Z379"/>
      <c r="AA379"/>
      <c r="AB379"/>
      <c r="AC379"/>
      <c r="AD379"/>
      <c r="AE379"/>
      <c r="AF379"/>
      <c r="AG379"/>
      <c r="AH379"/>
      <c r="AI379"/>
      <c r="AJ379"/>
      <c r="AK379"/>
      <c r="AL379"/>
      <c r="AM379"/>
    </row>
    <row r="380" spans="2:39" ht="15.75" customHeight="1">
      <c r="B380" s="11"/>
      <c r="C380" s="4"/>
      <c r="D380" s="11"/>
      <c r="E380" s="11"/>
      <c r="F380" s="11"/>
      <c r="G380" s="11"/>
      <c r="H380" s="11"/>
      <c r="I380" s="11"/>
      <c r="J380" s="11"/>
      <c r="K380" s="11"/>
      <c r="L380" s="11"/>
      <c r="M380" s="11"/>
      <c r="N380"/>
      <c r="O380"/>
      <c r="P380"/>
      <c r="Q380"/>
      <c r="R380"/>
      <c r="S380"/>
      <c r="T380"/>
      <c r="U380"/>
      <c r="V380"/>
      <c r="W380"/>
      <c r="X380"/>
      <c r="Y380"/>
      <c r="Z380"/>
      <c r="AA380"/>
      <c r="AB380"/>
      <c r="AC380"/>
      <c r="AD380"/>
      <c r="AE380"/>
      <c r="AF380"/>
      <c r="AG380"/>
      <c r="AH380"/>
      <c r="AI380"/>
      <c r="AJ380"/>
      <c r="AK380"/>
      <c r="AL380"/>
      <c r="AM380"/>
    </row>
    <row r="381" spans="2:39" ht="15.75" customHeight="1">
      <c r="B381" s="11"/>
      <c r="C381" s="4"/>
      <c r="D381" s="11"/>
      <c r="E381" s="11"/>
      <c r="F381" s="11"/>
      <c r="G381" s="11"/>
      <c r="H381" s="11"/>
      <c r="I381" s="11"/>
      <c r="J381" s="11"/>
      <c r="K381" s="11"/>
      <c r="L381" s="11"/>
      <c r="M381" s="11"/>
      <c r="N381"/>
      <c r="O381"/>
      <c r="P381"/>
      <c r="Q381"/>
      <c r="R381"/>
      <c r="S381"/>
      <c r="T381"/>
      <c r="U381"/>
      <c r="V381"/>
      <c r="W381"/>
      <c r="X381"/>
      <c r="Y381"/>
      <c r="Z381"/>
      <c r="AA381"/>
      <c r="AB381"/>
      <c r="AC381"/>
      <c r="AD381"/>
      <c r="AE381"/>
      <c r="AF381"/>
      <c r="AG381"/>
      <c r="AH381"/>
      <c r="AI381"/>
      <c r="AJ381"/>
      <c r="AK381"/>
      <c r="AL381"/>
      <c r="AM381"/>
    </row>
    <row r="382" spans="2:39" ht="15.75" customHeight="1">
      <c r="B382" s="11"/>
      <c r="C382" s="4" t="s">
        <v>126</v>
      </c>
      <c r="D382" s="11"/>
      <c r="E382" s="11"/>
      <c r="F382" s="11"/>
      <c r="G382" s="11"/>
      <c r="H382" s="11"/>
      <c r="I382" s="11"/>
      <c r="J382" s="11"/>
      <c r="K382" s="11"/>
      <c r="L382" s="11"/>
      <c r="M382" s="11"/>
      <c r="N382"/>
      <c r="O382"/>
      <c r="P382"/>
      <c r="Q382"/>
      <c r="R382"/>
      <c r="S382"/>
      <c r="T382"/>
      <c r="U382"/>
      <c r="V382"/>
      <c r="W382"/>
      <c r="X382"/>
      <c r="Y382"/>
      <c r="Z382"/>
      <c r="AA382"/>
      <c r="AB382"/>
      <c r="AC382"/>
      <c r="AD382"/>
      <c r="AE382"/>
      <c r="AF382"/>
      <c r="AG382"/>
      <c r="AH382"/>
      <c r="AI382"/>
      <c r="AJ382"/>
      <c r="AK382"/>
      <c r="AL382"/>
      <c r="AM382"/>
    </row>
    <row r="383" spans="2:39" ht="15.75" customHeight="1">
      <c r="B383" s="11"/>
      <c r="C383" s="4"/>
      <c r="D383" s="11"/>
      <c r="E383" s="11"/>
      <c r="F383" s="11"/>
      <c r="G383" s="11"/>
      <c r="H383" s="11"/>
      <c r="I383" s="11"/>
      <c r="J383" s="11"/>
      <c r="K383" s="11"/>
      <c r="L383" s="11"/>
      <c r="M383" s="11"/>
      <c r="N383"/>
      <c r="O383"/>
      <c r="P383"/>
      <c r="Q383"/>
      <c r="R383"/>
      <c r="S383"/>
      <c r="T383"/>
      <c r="U383"/>
      <c r="V383"/>
      <c r="W383"/>
      <c r="X383"/>
      <c r="Y383"/>
      <c r="Z383"/>
      <c r="AA383"/>
      <c r="AB383"/>
      <c r="AC383"/>
      <c r="AD383"/>
      <c r="AE383"/>
      <c r="AF383"/>
      <c r="AG383"/>
      <c r="AH383"/>
      <c r="AI383"/>
      <c r="AJ383"/>
      <c r="AK383"/>
      <c r="AL383"/>
      <c r="AM383"/>
    </row>
    <row r="384" spans="2:39" ht="15.75" customHeight="1">
      <c r="B384" s="11"/>
      <c r="C384" s="4"/>
      <c r="D384" s="11"/>
      <c r="E384" s="11"/>
      <c r="F384" s="11"/>
      <c r="G384" s="11"/>
      <c r="H384" s="11"/>
      <c r="I384" s="11"/>
      <c r="J384" s="11"/>
      <c r="K384" s="11"/>
      <c r="L384" s="11"/>
      <c r="M384" s="11"/>
      <c r="N384"/>
      <c r="O384"/>
      <c r="P384"/>
      <c r="Q384"/>
      <c r="R384"/>
      <c r="S384"/>
      <c r="T384"/>
      <c r="U384"/>
      <c r="V384"/>
      <c r="W384"/>
      <c r="X384"/>
      <c r="Y384"/>
      <c r="Z384"/>
      <c r="AA384"/>
      <c r="AB384"/>
      <c r="AC384"/>
      <c r="AD384"/>
      <c r="AE384"/>
      <c r="AF384"/>
      <c r="AG384"/>
      <c r="AH384"/>
      <c r="AI384"/>
      <c r="AJ384"/>
      <c r="AK384"/>
      <c r="AL384"/>
      <c r="AM384"/>
    </row>
    <row r="385" spans="2:39" ht="15.75" customHeight="1" thickBot="1">
      <c r="B385" s="11"/>
      <c r="C385" s="318" t="s">
        <v>1055</v>
      </c>
      <c r="D385" s="11"/>
      <c r="E385" s="11"/>
      <c r="F385" s="11"/>
      <c r="G385" s="11"/>
      <c r="H385" s="11"/>
      <c r="I385" s="11"/>
      <c r="J385" s="11"/>
      <c r="K385" s="11"/>
      <c r="L385" s="11"/>
      <c r="M385" s="11"/>
      <c r="N385" s="319" t="s">
        <v>34</v>
      </c>
      <c r="O385" s="320" t="s">
        <v>35</v>
      </c>
      <c r="P385" s="320" t="s">
        <v>36</v>
      </c>
      <c r="Q385" s="320" t="s">
        <v>37</v>
      </c>
      <c r="R385" s="321" t="s">
        <v>38</v>
      </c>
      <c r="S385" s="320" t="s">
        <v>39</v>
      </c>
      <c r="T385" s="320" t="s">
        <v>40</v>
      </c>
      <c r="U385" s="320" t="s">
        <v>41</v>
      </c>
      <c r="V385" s="321" t="s">
        <v>42</v>
      </c>
      <c r="W385"/>
      <c r="X385"/>
      <c r="Y385"/>
      <c r="Z385"/>
      <c r="AA385"/>
      <c r="AB385"/>
      <c r="AC385"/>
      <c r="AD385"/>
      <c r="AE385"/>
      <c r="AF385"/>
      <c r="AG385"/>
      <c r="AH385"/>
      <c r="AI385"/>
      <c r="AJ385"/>
      <c r="AK385"/>
      <c r="AL385"/>
      <c r="AM385"/>
    </row>
    <row r="386" spans="2:39" ht="15.75" customHeight="1" thickTop="1">
      <c r="B386" s="11"/>
      <c r="C386" s="322" t="s">
        <v>1056</v>
      </c>
      <c r="D386" s="11"/>
      <c r="E386" s="11"/>
      <c r="F386" s="11"/>
      <c r="G386" s="11"/>
      <c r="H386" s="11"/>
      <c r="I386" s="11"/>
      <c r="J386" s="11"/>
      <c r="K386" s="11"/>
      <c r="L386" s="11"/>
      <c r="M386" s="11"/>
      <c r="N386" s="323" t="s">
        <v>48</v>
      </c>
      <c r="O386" s="324">
        <v>0.99299999999999999</v>
      </c>
      <c r="P386" s="324">
        <v>0.99099999999999999</v>
      </c>
      <c r="Q386" s="324">
        <v>0.96799999999999997</v>
      </c>
      <c r="R386" s="325">
        <v>0.83199999999999996</v>
      </c>
      <c r="S386" s="324">
        <v>0.79900000000000004</v>
      </c>
      <c r="T386" s="324">
        <v>0.76700000000000002</v>
      </c>
      <c r="U386" s="324">
        <v>0.68100000000000005</v>
      </c>
      <c r="V386" s="325">
        <v>0.56999999999999995</v>
      </c>
      <c r="W386"/>
      <c r="X386"/>
      <c r="Y386"/>
      <c r="Z386"/>
      <c r="AA386"/>
      <c r="AB386"/>
      <c r="AC386"/>
      <c r="AD386"/>
      <c r="AE386"/>
      <c r="AF386"/>
      <c r="AG386"/>
      <c r="AH386"/>
      <c r="AI386"/>
      <c r="AJ386"/>
      <c r="AK386"/>
      <c r="AL386"/>
      <c r="AM386"/>
    </row>
    <row r="387" spans="2:39" ht="15.75" customHeight="1">
      <c r="B387" s="11"/>
      <c r="C387" s="4"/>
      <c r="D387" s="11"/>
      <c r="E387" s="11"/>
      <c r="F387" s="11"/>
      <c r="G387" s="11"/>
      <c r="H387" s="11"/>
      <c r="I387" s="11"/>
      <c r="J387" s="11"/>
      <c r="K387" s="11"/>
      <c r="L387" s="11"/>
      <c r="M387" s="11"/>
      <c r="N387" s="323" t="s">
        <v>49</v>
      </c>
      <c r="O387" s="324">
        <v>4.0000000000000001E-3</v>
      </c>
      <c r="P387" s="324">
        <v>6.0000000000000001E-3</v>
      </c>
      <c r="Q387" s="324">
        <v>0.03</v>
      </c>
      <c r="R387" s="325">
        <v>0.17199999999999999</v>
      </c>
      <c r="S387" s="324">
        <v>0.19800000000000001</v>
      </c>
      <c r="T387" s="324">
        <v>0.24099999999999999</v>
      </c>
      <c r="U387" s="324">
        <v>0.32700000000000001</v>
      </c>
      <c r="V387" s="325">
        <v>0.41899999999999998</v>
      </c>
      <c r="W387"/>
      <c r="X387"/>
      <c r="Y387"/>
      <c r="Z387"/>
      <c r="AA387"/>
      <c r="AB387"/>
      <c r="AC387"/>
      <c r="AD387"/>
      <c r="AE387"/>
      <c r="AF387"/>
      <c r="AG387"/>
      <c r="AH387"/>
      <c r="AI387"/>
      <c r="AJ387"/>
      <c r="AK387"/>
      <c r="AL387"/>
      <c r="AM387"/>
    </row>
    <row r="388" spans="2:39" ht="15.75" customHeight="1">
      <c r="B388" s="11"/>
      <c r="C388" s="11"/>
      <c r="D388" s="11"/>
      <c r="E388" s="11"/>
      <c r="F388" s="11"/>
      <c r="G388" s="11"/>
      <c r="H388" s="11"/>
      <c r="I388" s="11"/>
      <c r="J388" s="11"/>
      <c r="K388" s="11"/>
      <c r="L388" s="11"/>
      <c r="M388" s="11"/>
      <c r="N388" s="323"/>
      <c r="O388" s="326"/>
      <c r="P388" s="326"/>
      <c r="Q388" s="326"/>
      <c r="R388" s="327"/>
      <c r="S388" s="326"/>
      <c r="T388" s="326"/>
      <c r="U388" s="326"/>
      <c r="V388" s="327"/>
      <c r="W388"/>
      <c r="X388"/>
      <c r="Y388"/>
      <c r="Z388"/>
      <c r="AA388"/>
      <c r="AB388"/>
      <c r="AC388"/>
      <c r="AD388"/>
      <c r="AE388"/>
      <c r="AF388"/>
      <c r="AG388"/>
      <c r="AH388"/>
      <c r="AI388"/>
      <c r="AJ388"/>
      <c r="AK388"/>
      <c r="AL388"/>
      <c r="AM388"/>
    </row>
    <row r="389" spans="2:39" ht="15.75" customHeight="1">
      <c r="B389" s="11"/>
      <c r="C389" s="4"/>
      <c r="D389" s="11"/>
      <c r="E389" s="11"/>
      <c r="F389" s="11"/>
      <c r="G389" s="11"/>
      <c r="H389" s="11"/>
      <c r="I389" s="11"/>
      <c r="J389" s="11"/>
      <c r="K389" s="11"/>
      <c r="L389" s="11"/>
      <c r="M389" s="11"/>
      <c r="N389"/>
      <c r="O389"/>
      <c r="P389"/>
      <c r="Q389"/>
      <c r="R389"/>
      <c r="S389"/>
      <c r="T389"/>
      <c r="U389"/>
      <c r="V389"/>
      <c r="W389"/>
      <c r="X389"/>
      <c r="Y389"/>
      <c r="Z389"/>
      <c r="AA389"/>
      <c r="AB389"/>
      <c r="AC389"/>
      <c r="AD389"/>
      <c r="AE389"/>
      <c r="AF389"/>
      <c r="AG389"/>
      <c r="AH389"/>
      <c r="AI389"/>
      <c r="AJ389"/>
      <c r="AK389"/>
      <c r="AL389"/>
      <c r="AM389"/>
    </row>
    <row r="390" spans="2:39" ht="15.75" customHeight="1">
      <c r="B390" s="11"/>
      <c r="C390" s="11"/>
      <c r="D390" s="11"/>
      <c r="E390" s="11"/>
      <c r="F390" s="11"/>
      <c r="G390" s="11"/>
      <c r="H390" s="11"/>
      <c r="I390" s="11"/>
      <c r="J390" s="11"/>
      <c r="K390" s="11"/>
      <c r="L390" s="11"/>
      <c r="M390" s="11"/>
      <c r="N390"/>
      <c r="O390"/>
      <c r="P390"/>
      <c r="Q390"/>
      <c r="R390"/>
      <c r="S390"/>
      <c r="T390"/>
      <c r="U390"/>
      <c r="V390"/>
      <c r="W390"/>
      <c r="X390"/>
      <c r="Y390"/>
      <c r="Z390"/>
      <c r="AA390"/>
      <c r="AB390"/>
      <c r="AC390"/>
      <c r="AD390"/>
      <c r="AE390"/>
      <c r="AF390"/>
      <c r="AG390"/>
      <c r="AH390"/>
      <c r="AI390"/>
      <c r="AJ390"/>
      <c r="AK390"/>
      <c r="AL390"/>
      <c r="AM390"/>
    </row>
    <row r="391" spans="2:39" ht="15.75" customHeight="1">
      <c r="B391" s="12"/>
      <c r="C391" s="11"/>
      <c r="D391" s="11"/>
      <c r="E391" s="11"/>
      <c r="F391" s="11"/>
      <c r="G391" s="11"/>
      <c r="H391" s="11"/>
      <c r="I391" s="11"/>
      <c r="J391" s="11"/>
      <c r="K391" s="11"/>
      <c r="L391" s="11"/>
      <c r="M391" s="11"/>
      <c r="N391"/>
      <c r="O391"/>
      <c r="P391"/>
      <c r="Q391"/>
      <c r="R391"/>
      <c r="S391"/>
      <c r="T391"/>
      <c r="U391"/>
      <c r="V391"/>
      <c r="W391"/>
      <c r="X391"/>
      <c r="Y391"/>
      <c r="Z391"/>
      <c r="AA391"/>
      <c r="AB391"/>
      <c r="AC391"/>
      <c r="AD391"/>
      <c r="AE391"/>
      <c r="AF391"/>
      <c r="AG391"/>
      <c r="AH391"/>
      <c r="AI391"/>
      <c r="AJ391"/>
      <c r="AK391"/>
      <c r="AL391"/>
      <c r="AM391"/>
    </row>
    <row r="392" spans="2:39" ht="15.75" customHeight="1">
      <c r="B392" s="12"/>
      <c r="C392" s="11"/>
      <c r="D392" s="11"/>
      <c r="E392" s="11"/>
      <c r="F392" s="11"/>
      <c r="G392" s="11"/>
      <c r="H392" s="11"/>
      <c r="I392" s="11"/>
      <c r="J392" s="11"/>
      <c r="K392" s="11"/>
      <c r="L392" s="11"/>
      <c r="M392" s="11"/>
      <c r="N392"/>
      <c r="O392"/>
      <c r="P392"/>
      <c r="Q392"/>
      <c r="R392"/>
      <c r="S392"/>
      <c r="T392"/>
      <c r="U392"/>
      <c r="V392"/>
      <c r="W392"/>
      <c r="X392"/>
      <c r="Y392"/>
      <c r="Z392"/>
      <c r="AA392"/>
      <c r="AB392"/>
      <c r="AC392"/>
      <c r="AD392"/>
      <c r="AE392"/>
      <c r="AF392"/>
      <c r="AG392"/>
      <c r="AH392"/>
      <c r="AI392"/>
      <c r="AJ392"/>
      <c r="AK392"/>
      <c r="AL392"/>
      <c r="AM392"/>
    </row>
    <row r="393" spans="2:39" ht="15.75" customHeight="1">
      <c r="B393" s="12"/>
      <c r="C393" s="11"/>
      <c r="D393" s="11"/>
      <c r="E393" s="11"/>
      <c r="F393" s="11"/>
      <c r="G393" s="11"/>
      <c r="H393" s="11"/>
      <c r="I393" s="11"/>
      <c r="J393" s="11"/>
      <c r="K393" s="11"/>
      <c r="L393" s="11"/>
      <c r="M393" s="11"/>
      <c r="N393"/>
      <c r="O393"/>
      <c r="P393"/>
      <c r="Q393"/>
      <c r="R393"/>
      <c r="S393"/>
      <c r="T393"/>
      <c r="U393"/>
      <c r="V393"/>
      <c r="W393"/>
      <c r="X393"/>
      <c r="Y393"/>
      <c r="Z393"/>
      <c r="AA393"/>
      <c r="AB393"/>
      <c r="AC393"/>
      <c r="AD393"/>
      <c r="AE393"/>
      <c r="AF393"/>
      <c r="AG393"/>
      <c r="AH393"/>
      <c r="AI393"/>
      <c r="AJ393"/>
      <c r="AK393"/>
      <c r="AL393"/>
      <c r="AM393"/>
    </row>
    <row r="394" spans="2:39" ht="15.75" customHeight="1">
      <c r="B394" s="12"/>
      <c r="C394" s="11"/>
      <c r="D394" s="11"/>
      <c r="E394" s="11"/>
      <c r="F394" s="11"/>
      <c r="G394" s="11"/>
      <c r="H394" s="11"/>
      <c r="I394" s="11"/>
      <c r="J394" s="11"/>
      <c r="K394" s="11"/>
      <c r="L394" s="11"/>
      <c r="M394" s="11"/>
      <c r="N394"/>
      <c r="O394"/>
      <c r="P394"/>
      <c r="Q394"/>
      <c r="R394"/>
      <c r="S394"/>
      <c r="T394"/>
      <c r="U394"/>
      <c r="V394"/>
      <c r="W394"/>
      <c r="X394"/>
      <c r="Y394"/>
      <c r="Z394"/>
      <c r="AA394"/>
      <c r="AB394"/>
      <c r="AC394"/>
      <c r="AD394"/>
      <c r="AE394"/>
      <c r="AF394"/>
      <c r="AG394"/>
      <c r="AH394"/>
      <c r="AI394"/>
      <c r="AJ394"/>
      <c r="AK394"/>
      <c r="AL394"/>
      <c r="AM394"/>
    </row>
    <row r="395" spans="2:39" ht="15.75" customHeight="1">
      <c r="B395" s="12"/>
      <c r="C395" s="11"/>
      <c r="D395" s="11"/>
      <c r="E395" s="11"/>
      <c r="F395" s="11"/>
      <c r="G395" s="11"/>
      <c r="H395" s="11"/>
      <c r="I395" s="11"/>
      <c r="J395" s="11"/>
      <c r="K395" s="11"/>
      <c r="L395" s="11"/>
      <c r="M395" s="11"/>
      <c r="N395"/>
      <c r="O395"/>
      <c r="P395"/>
      <c r="Q395"/>
      <c r="R395"/>
      <c r="S395"/>
      <c r="T395"/>
      <c r="U395"/>
      <c r="V395"/>
      <c r="W395"/>
      <c r="X395"/>
      <c r="Y395"/>
      <c r="Z395"/>
      <c r="AA395"/>
      <c r="AB395"/>
      <c r="AC395"/>
      <c r="AD395"/>
      <c r="AE395"/>
      <c r="AF395"/>
      <c r="AG395"/>
      <c r="AH395"/>
      <c r="AI395"/>
      <c r="AJ395"/>
      <c r="AK395"/>
      <c r="AL395"/>
      <c r="AM395"/>
    </row>
    <row r="396" spans="2:39" ht="15.75" customHeight="1">
      <c r="B396" s="12"/>
      <c r="C396" s="11"/>
      <c r="D396" s="11"/>
      <c r="E396" s="11"/>
      <c r="F396" s="11"/>
      <c r="G396" s="11"/>
      <c r="H396" s="11"/>
      <c r="I396" s="11"/>
      <c r="J396" s="11"/>
      <c r="K396" s="11"/>
      <c r="L396" s="11"/>
      <c r="M396" s="11"/>
      <c r="N396"/>
      <c r="O396"/>
      <c r="P396"/>
      <c r="Q396"/>
      <c r="R396"/>
      <c r="S396"/>
      <c r="T396"/>
      <c r="U396"/>
      <c r="V396"/>
      <c r="W396"/>
      <c r="X396"/>
      <c r="Y396"/>
      <c r="Z396"/>
      <c r="AA396"/>
      <c r="AB396"/>
      <c r="AC396"/>
      <c r="AD396"/>
      <c r="AE396"/>
      <c r="AF396"/>
      <c r="AG396"/>
      <c r="AH396"/>
      <c r="AI396"/>
      <c r="AJ396"/>
      <c r="AK396"/>
      <c r="AL396"/>
      <c r="AM396"/>
    </row>
    <row r="397" spans="2:39" ht="15.75" customHeight="1">
      <c r="B397" s="12"/>
      <c r="C397" s="11"/>
      <c r="D397" s="11"/>
      <c r="E397" s="11"/>
      <c r="F397" s="11"/>
      <c r="G397" s="11"/>
      <c r="H397" s="11"/>
      <c r="I397" s="11"/>
      <c r="J397" s="11"/>
      <c r="K397" s="11"/>
      <c r="L397" s="11"/>
      <c r="M397" s="11"/>
      <c r="N397"/>
      <c r="O397"/>
      <c r="P397"/>
      <c r="Q397"/>
      <c r="R397"/>
      <c r="S397"/>
      <c r="T397"/>
      <c r="U397"/>
      <c r="V397"/>
      <c r="W397"/>
      <c r="X397"/>
      <c r="Y397"/>
      <c r="Z397"/>
      <c r="AA397"/>
      <c r="AB397"/>
      <c r="AC397"/>
      <c r="AD397"/>
      <c r="AE397"/>
      <c r="AF397"/>
      <c r="AG397"/>
      <c r="AH397"/>
      <c r="AI397"/>
      <c r="AJ397"/>
      <c r="AK397"/>
      <c r="AL397"/>
      <c r="AM397"/>
    </row>
    <row r="398" spans="2:39" ht="15.75" customHeight="1" thickBot="1">
      <c r="B398" s="12"/>
      <c r="C398" s="11"/>
      <c r="D398" s="11"/>
      <c r="E398" s="11"/>
      <c r="F398" s="11"/>
      <c r="G398" s="11"/>
      <c r="H398" s="11"/>
      <c r="I398" s="11"/>
      <c r="J398" s="11"/>
      <c r="K398" s="11"/>
      <c r="L398" s="11"/>
      <c r="M398" s="11"/>
      <c r="N398"/>
      <c r="O398"/>
      <c r="P398"/>
      <c r="Q398"/>
      <c r="R398"/>
      <c r="S398"/>
      <c r="T398"/>
      <c r="U398"/>
      <c r="V398"/>
      <c r="W398" s="320" t="s">
        <v>43</v>
      </c>
      <c r="X398" s="320" t="s">
        <v>44</v>
      </c>
      <c r="Y398" s="320" t="s">
        <v>45</v>
      </c>
      <c r="Z398" s="321" t="s">
        <v>46</v>
      </c>
      <c r="AA398" s="320" t="s">
        <v>47</v>
      </c>
      <c r="AB398"/>
      <c r="AC398"/>
      <c r="AD398"/>
      <c r="AE398"/>
      <c r="AF398"/>
      <c r="AG398"/>
      <c r="AH398"/>
      <c r="AI398"/>
      <c r="AJ398"/>
      <c r="AK398"/>
      <c r="AL398"/>
      <c r="AM398"/>
    </row>
    <row r="399" spans="2:39" ht="15.75" customHeight="1" thickTop="1">
      <c r="B399" s="12"/>
      <c r="C399" s="11"/>
      <c r="D399" s="11"/>
      <c r="E399" s="11"/>
      <c r="F399" s="11"/>
      <c r="G399" s="11"/>
      <c r="H399" s="11"/>
      <c r="I399" s="11"/>
      <c r="J399" s="11"/>
      <c r="K399" s="11"/>
      <c r="L399" s="11"/>
      <c r="M399" s="11"/>
      <c r="N399"/>
      <c r="O399"/>
      <c r="P399"/>
      <c r="Q399"/>
      <c r="R399"/>
      <c r="S399"/>
      <c r="T399"/>
      <c r="U399"/>
      <c r="V399"/>
      <c r="W399" s="324">
        <v>0.746</v>
      </c>
      <c r="X399" s="324">
        <v>0.748</v>
      </c>
      <c r="Y399" s="324">
        <v>0.46100000000000002</v>
      </c>
      <c r="Z399" s="325">
        <v>0.36799999999999999</v>
      </c>
      <c r="AA399" s="324">
        <v>0.307</v>
      </c>
      <c r="AB399"/>
      <c r="AC399"/>
      <c r="AD399"/>
      <c r="AE399"/>
      <c r="AF399"/>
      <c r="AG399"/>
      <c r="AH399"/>
      <c r="AI399"/>
      <c r="AJ399"/>
      <c r="AK399"/>
      <c r="AL399"/>
      <c r="AM399"/>
    </row>
    <row r="400" spans="2:39" ht="15.75" customHeight="1">
      <c r="B400" s="12"/>
      <c r="C400" s="11"/>
      <c r="D400" s="11"/>
      <c r="E400" s="11"/>
      <c r="F400" s="11"/>
      <c r="G400" s="11"/>
      <c r="H400" s="11"/>
      <c r="I400" s="11"/>
      <c r="J400" s="11"/>
      <c r="K400" s="11"/>
      <c r="L400" s="11"/>
      <c r="M400" s="11"/>
      <c r="N400"/>
      <c r="O400"/>
      <c r="P400"/>
      <c r="Q400"/>
      <c r="R400"/>
      <c r="S400"/>
      <c r="T400"/>
      <c r="U400"/>
      <c r="V400"/>
      <c r="W400" s="324">
        <v>0.26300000000000001</v>
      </c>
      <c r="X400" s="324">
        <v>0.27</v>
      </c>
      <c r="Y400" s="324">
        <v>0.54300000000000004</v>
      </c>
      <c r="Z400" s="325">
        <v>0.629</v>
      </c>
      <c r="AA400" s="324">
        <v>0.68799999999999994</v>
      </c>
      <c r="AB400"/>
      <c r="AC400"/>
      <c r="AD400"/>
      <c r="AE400"/>
      <c r="AF400"/>
      <c r="AG400"/>
      <c r="AH400"/>
      <c r="AI400"/>
      <c r="AJ400"/>
      <c r="AK400"/>
      <c r="AL400"/>
      <c r="AM400"/>
    </row>
    <row r="401" spans="2:39" ht="15.75" customHeight="1">
      <c r="B401" s="12"/>
      <c r="C401" s="11"/>
      <c r="D401" s="11"/>
      <c r="E401" s="11"/>
      <c r="F401" s="11"/>
      <c r="G401" s="11"/>
      <c r="H401" s="11"/>
      <c r="I401" s="11"/>
      <c r="J401" s="11"/>
      <c r="K401" s="11"/>
      <c r="L401" s="11"/>
      <c r="M401" s="11"/>
      <c r="N401"/>
      <c r="O401"/>
      <c r="P401"/>
      <c r="Q401"/>
      <c r="R401"/>
      <c r="S401"/>
      <c r="T401"/>
      <c r="U401"/>
      <c r="V401"/>
      <c r="W401" s="326"/>
      <c r="X401" s="326"/>
      <c r="Y401" s="326"/>
      <c r="Z401" s="327"/>
      <c r="AA401" s="326"/>
      <c r="AB401"/>
      <c r="AC401"/>
      <c r="AD401"/>
      <c r="AE401"/>
      <c r="AF401"/>
      <c r="AG401"/>
      <c r="AH401"/>
      <c r="AI401"/>
      <c r="AJ401"/>
      <c r="AK401"/>
      <c r="AL401"/>
      <c r="AM401"/>
    </row>
    <row r="402" spans="2:39" ht="15.75" customHeight="1">
      <c r="B402" s="12"/>
      <c r="C402" s="11"/>
      <c r="D402" s="11"/>
      <c r="E402" s="11"/>
      <c r="F402" s="11"/>
      <c r="G402" s="11"/>
      <c r="H402" s="11"/>
      <c r="I402" s="11"/>
      <c r="J402" s="11"/>
      <c r="K402" s="11"/>
      <c r="L402" s="11"/>
      <c r="M402" s="11"/>
      <c r="N402"/>
      <c r="O402"/>
      <c r="P402"/>
      <c r="Q402"/>
      <c r="R402"/>
      <c r="S402"/>
      <c r="T402"/>
      <c r="U402"/>
      <c r="V402"/>
      <c r="W402"/>
      <c r="X402"/>
      <c r="Y402"/>
      <c r="Z402"/>
      <c r="AA402"/>
      <c r="AB402"/>
      <c r="AC402"/>
      <c r="AD402"/>
      <c r="AE402"/>
      <c r="AF402"/>
      <c r="AG402"/>
      <c r="AH402"/>
      <c r="AI402"/>
      <c r="AJ402"/>
      <c r="AK402"/>
      <c r="AL402"/>
      <c r="AM402"/>
    </row>
    <row r="403" spans="2:39" ht="15.75" customHeight="1">
      <c r="B403" s="12"/>
      <c r="C403" s="11"/>
      <c r="D403" s="11"/>
      <c r="E403" s="11"/>
      <c r="F403" s="11"/>
      <c r="G403" s="11"/>
      <c r="H403" s="11"/>
      <c r="I403" s="11"/>
      <c r="J403" s="11"/>
      <c r="K403" s="11"/>
      <c r="L403" s="11"/>
      <c r="M403" s="11"/>
      <c r="N403"/>
      <c r="O403"/>
      <c r="P403"/>
      <c r="Q403"/>
      <c r="R403"/>
      <c r="S403"/>
      <c r="T403"/>
      <c r="U403"/>
      <c r="V403"/>
      <c r="W403"/>
      <c r="X403"/>
      <c r="Y403"/>
      <c r="Z403"/>
      <c r="AA403"/>
      <c r="AB403"/>
      <c r="AC403"/>
      <c r="AD403"/>
      <c r="AE403"/>
      <c r="AF403"/>
      <c r="AG403"/>
      <c r="AH403"/>
      <c r="AI403"/>
      <c r="AJ403"/>
      <c r="AK403"/>
      <c r="AL403"/>
      <c r="AM403"/>
    </row>
    <row r="404" spans="2:39" ht="15.75" customHeight="1">
      <c r="B404" s="12"/>
      <c r="C404" s="11"/>
      <c r="D404" s="11"/>
      <c r="E404" s="11"/>
      <c r="F404" s="11"/>
      <c r="G404" s="11"/>
      <c r="H404" s="11"/>
      <c r="I404" s="11"/>
      <c r="J404" s="11"/>
      <c r="K404" s="11"/>
      <c r="L404" s="11"/>
      <c r="M404" s="11"/>
      <c r="N404"/>
      <c r="O404"/>
      <c r="P404"/>
      <c r="Q404"/>
      <c r="R404"/>
      <c r="S404"/>
      <c r="T404"/>
      <c r="U404"/>
      <c r="V404"/>
      <c r="W404"/>
      <c r="X404"/>
      <c r="Y404"/>
      <c r="Z404"/>
      <c r="AA404"/>
      <c r="AB404"/>
      <c r="AC404"/>
      <c r="AD404"/>
      <c r="AE404"/>
      <c r="AF404"/>
      <c r="AG404"/>
      <c r="AH404"/>
      <c r="AI404"/>
      <c r="AJ404"/>
      <c r="AK404"/>
      <c r="AL404"/>
      <c r="AM404"/>
    </row>
    <row r="405" spans="2:39" ht="15.75" customHeight="1">
      <c r="B405" s="12"/>
      <c r="C405" s="11"/>
      <c r="D405" s="11"/>
      <c r="E405" s="11"/>
      <c r="F405" s="11"/>
      <c r="G405" s="11"/>
      <c r="H405" s="11"/>
      <c r="I405" s="11"/>
      <c r="J405" s="11"/>
      <c r="K405" s="11"/>
      <c r="L405" s="11"/>
      <c r="M405" s="11"/>
      <c r="N405"/>
      <c r="O405"/>
      <c r="P405"/>
      <c r="Q405"/>
      <c r="R405"/>
      <c r="S405"/>
      <c r="T405"/>
      <c r="U405"/>
      <c r="V405"/>
      <c r="W405"/>
      <c r="X405"/>
      <c r="Y405"/>
      <c r="Z405"/>
      <c r="AA405"/>
      <c r="AB405"/>
      <c r="AC405"/>
      <c r="AD405"/>
      <c r="AE405"/>
      <c r="AF405"/>
      <c r="AG405"/>
      <c r="AH405"/>
      <c r="AI405"/>
      <c r="AJ405"/>
      <c r="AK405"/>
      <c r="AL405"/>
      <c r="AM405"/>
    </row>
    <row r="406" spans="2:39" ht="15.75" customHeight="1">
      <c r="B406" s="12"/>
      <c r="C406" s="11"/>
      <c r="D406" s="11"/>
      <c r="E406" s="11"/>
      <c r="F406" s="11"/>
      <c r="G406" s="11"/>
      <c r="H406" s="11"/>
      <c r="I406" s="11"/>
      <c r="J406" s="11"/>
      <c r="K406" s="11"/>
      <c r="L406" s="11"/>
      <c r="M406" s="11"/>
      <c r="N406"/>
      <c r="O406"/>
      <c r="P406"/>
      <c r="Q406"/>
      <c r="R406"/>
      <c r="S406"/>
      <c r="T406"/>
      <c r="U406"/>
      <c r="V406"/>
      <c r="W406"/>
      <c r="X406"/>
      <c r="Y406"/>
      <c r="Z406"/>
      <c r="AA406"/>
      <c r="AB406"/>
      <c r="AC406"/>
      <c r="AD406"/>
      <c r="AE406"/>
      <c r="AF406"/>
      <c r="AG406"/>
      <c r="AH406"/>
      <c r="AI406"/>
      <c r="AJ406"/>
      <c r="AK406"/>
      <c r="AL406"/>
      <c r="AM406"/>
    </row>
    <row r="407" spans="2:39" ht="15.75" customHeight="1">
      <c r="B407" s="12"/>
      <c r="C407" s="4" t="s">
        <v>127</v>
      </c>
      <c r="D407" s="11"/>
      <c r="E407" s="11"/>
      <c r="F407" s="11"/>
      <c r="G407" s="11"/>
      <c r="H407" s="11"/>
      <c r="I407" s="11"/>
      <c r="J407" s="11"/>
      <c r="K407" s="11"/>
      <c r="L407" s="11"/>
      <c r="M407" s="11"/>
      <c r="N407"/>
      <c r="O407"/>
      <c r="P407"/>
      <c r="Q407"/>
      <c r="R407"/>
      <c r="S407"/>
      <c r="T407"/>
      <c r="U407"/>
      <c r="V407"/>
      <c r="W407"/>
      <c r="X407"/>
      <c r="Y407"/>
      <c r="Z407"/>
      <c r="AA407"/>
      <c r="AB407"/>
      <c r="AC407"/>
      <c r="AD407"/>
      <c r="AE407"/>
      <c r="AF407"/>
      <c r="AG407"/>
      <c r="AH407"/>
      <c r="AI407"/>
      <c r="AJ407"/>
      <c r="AK407"/>
      <c r="AL407"/>
      <c r="AM407"/>
    </row>
    <row r="408" spans="2:39" ht="15.75" customHeight="1">
      <c r="B408" s="12"/>
      <c r="C408" s="11"/>
      <c r="D408" s="11"/>
      <c r="E408" s="11"/>
      <c r="F408" s="11"/>
      <c r="G408" s="11"/>
      <c r="H408" s="11"/>
      <c r="I408" s="11"/>
      <c r="J408" s="11"/>
      <c r="K408" s="11"/>
      <c r="L408" s="11"/>
      <c r="M408" s="11"/>
      <c r="N408"/>
      <c r="O408"/>
      <c r="P408"/>
      <c r="Q408"/>
      <c r="R408"/>
      <c r="S408"/>
      <c r="T408"/>
      <c r="U408"/>
      <c r="V408"/>
      <c r="W408"/>
      <c r="X408"/>
      <c r="Y408"/>
      <c r="Z408"/>
      <c r="AA408"/>
      <c r="AB408"/>
      <c r="AC408"/>
      <c r="AD408"/>
      <c r="AE408"/>
      <c r="AF408"/>
      <c r="AG408"/>
      <c r="AH408"/>
      <c r="AI408"/>
      <c r="AJ408"/>
      <c r="AK408"/>
      <c r="AL408"/>
      <c r="AM408"/>
    </row>
    <row r="409" spans="2:39" ht="15.75" customHeight="1">
      <c r="B409" s="10" t="s">
        <v>50</v>
      </c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/>
      <c r="O409"/>
      <c r="P409"/>
      <c r="Q409"/>
      <c r="R409"/>
      <c r="S409"/>
      <c r="T409"/>
      <c r="U409"/>
      <c r="V409"/>
      <c r="W409"/>
      <c r="X409"/>
      <c r="Y409"/>
      <c r="Z409"/>
      <c r="AA409"/>
      <c r="AB409"/>
      <c r="AC409"/>
      <c r="AD409"/>
      <c r="AE409"/>
      <c r="AF409"/>
      <c r="AG409"/>
      <c r="AH409"/>
      <c r="AI409"/>
      <c r="AJ409"/>
      <c r="AK409"/>
      <c r="AL409"/>
      <c r="AM409"/>
    </row>
    <row r="410" spans="2:39" ht="15.75" customHeight="1">
      <c r="B410" s="11" t="s">
        <v>128</v>
      </c>
      <c r="C410" s="11"/>
      <c r="D410" s="11"/>
      <c r="E410" s="11"/>
      <c r="F410" s="11"/>
      <c r="G410" s="11"/>
      <c r="H410" s="11"/>
      <c r="I410" s="11"/>
      <c r="J410" s="11"/>
      <c r="K410" s="11"/>
      <c r="L410" s="11"/>
      <c r="M410" s="11"/>
      <c r="N410"/>
      <c r="O410"/>
      <c r="P410"/>
      <c r="Q410"/>
      <c r="R410"/>
      <c r="S410"/>
      <c r="T410"/>
      <c r="U410"/>
      <c r="V410"/>
      <c r="W410"/>
      <c r="X410"/>
      <c r="Y410"/>
      <c r="Z410"/>
      <c r="AA410"/>
      <c r="AB410"/>
      <c r="AC410"/>
      <c r="AD410"/>
      <c r="AE410"/>
      <c r="AF410"/>
      <c r="AG410"/>
      <c r="AH410"/>
      <c r="AI410"/>
      <c r="AJ410"/>
      <c r="AK410"/>
      <c r="AL410"/>
      <c r="AM410"/>
    </row>
    <row r="411" spans="2:39" ht="15.75" customHeight="1">
      <c r="B411" s="11"/>
      <c r="C411" s="11"/>
      <c r="D411" s="11"/>
      <c r="E411" s="11"/>
      <c r="F411" s="11"/>
      <c r="G411" s="11"/>
      <c r="H411" s="11"/>
      <c r="I411" s="11"/>
      <c r="J411" s="11"/>
      <c r="K411" s="11"/>
      <c r="L411" s="11"/>
      <c r="M411" s="11"/>
      <c r="N411"/>
      <c r="O411"/>
      <c r="P411"/>
      <c r="Q411"/>
      <c r="R411"/>
      <c r="S411"/>
      <c r="T411"/>
      <c r="U411"/>
      <c r="V411"/>
      <c r="W411"/>
      <c r="X411"/>
      <c r="Y411"/>
      <c r="Z411"/>
      <c r="AA411"/>
      <c r="AB411"/>
      <c r="AC411"/>
      <c r="AD411"/>
      <c r="AE411"/>
      <c r="AF411"/>
      <c r="AG411"/>
      <c r="AH411"/>
      <c r="AI411"/>
      <c r="AJ411"/>
      <c r="AK411"/>
      <c r="AL411"/>
      <c r="AM411"/>
    </row>
    <row r="412" spans="2:39" ht="15.75" customHeight="1">
      <c r="B412" s="11"/>
      <c r="C412" s="11"/>
      <c r="D412" s="11"/>
      <c r="E412" s="11"/>
      <c r="F412" s="11"/>
      <c r="G412" s="11"/>
      <c r="H412" s="11"/>
      <c r="I412" s="11"/>
      <c r="J412" s="11"/>
      <c r="K412" s="11"/>
      <c r="L412" s="11"/>
      <c r="M412" s="11"/>
      <c r="N412"/>
      <c r="O412"/>
      <c r="P412"/>
      <c r="Q412"/>
      <c r="R412"/>
      <c r="S412"/>
      <c r="T412"/>
      <c r="U412"/>
      <c r="V412"/>
      <c r="W412"/>
      <c r="X412"/>
      <c r="Y412"/>
      <c r="Z412"/>
      <c r="AA412"/>
      <c r="AB412"/>
      <c r="AC412"/>
      <c r="AD412"/>
      <c r="AE412"/>
      <c r="AF412"/>
      <c r="AG412"/>
      <c r="AH412"/>
      <c r="AI412"/>
      <c r="AJ412"/>
      <c r="AK412"/>
      <c r="AL412"/>
      <c r="AM412"/>
    </row>
    <row r="413" spans="2:39" ht="15.75" customHeight="1">
      <c r="B413" s="11" t="s">
        <v>129</v>
      </c>
      <c r="C413" s="11"/>
      <c r="D413" s="11"/>
      <c r="E413" s="11"/>
      <c r="F413" s="11"/>
      <c r="G413" s="11"/>
      <c r="H413" s="11"/>
      <c r="I413" s="11"/>
      <c r="J413" s="11"/>
      <c r="K413" s="11"/>
      <c r="L413" s="11"/>
      <c r="M413" s="11"/>
      <c r="N413"/>
      <c r="O413"/>
      <c r="P413"/>
      <c r="Q413"/>
      <c r="R413"/>
      <c r="S413"/>
      <c r="T413"/>
      <c r="U413"/>
      <c r="V413"/>
      <c r="W413"/>
      <c r="X413"/>
      <c r="Y413"/>
      <c r="Z413"/>
      <c r="AA413"/>
      <c r="AB413"/>
      <c r="AC413"/>
      <c r="AD413"/>
      <c r="AE413"/>
      <c r="AF413"/>
      <c r="AG413"/>
      <c r="AH413"/>
      <c r="AI413"/>
      <c r="AJ413"/>
      <c r="AK413"/>
      <c r="AL413"/>
      <c r="AM413"/>
    </row>
    <row r="414" spans="2:39" ht="15.75" customHeight="1">
      <c r="B414" s="11" t="s">
        <v>1057</v>
      </c>
      <c r="C414" s="11"/>
      <c r="D414" s="11"/>
      <c r="E414" s="11"/>
      <c r="F414" s="11"/>
      <c r="G414" s="11"/>
      <c r="H414" s="11"/>
      <c r="I414" s="11"/>
      <c r="J414" s="11"/>
      <c r="K414" s="11"/>
      <c r="L414" s="11"/>
      <c r="M414" s="11"/>
      <c r="N414"/>
      <c r="O414"/>
      <c r="P414"/>
      <c r="Q414"/>
      <c r="R414"/>
      <c r="S414"/>
      <c r="T414"/>
      <c r="U414"/>
      <c r="V414"/>
      <c r="W414"/>
      <c r="X414"/>
      <c r="Y414"/>
      <c r="Z414"/>
      <c r="AA414"/>
      <c r="AB414"/>
      <c r="AC414"/>
      <c r="AD414"/>
      <c r="AE414"/>
      <c r="AF414"/>
      <c r="AG414"/>
      <c r="AH414"/>
      <c r="AI414"/>
      <c r="AJ414"/>
      <c r="AK414"/>
      <c r="AL414"/>
      <c r="AM414"/>
    </row>
    <row r="415" spans="2:39" ht="15.75" customHeight="1">
      <c r="B415" s="11"/>
      <c r="C415" s="11"/>
      <c r="D415" s="11"/>
      <c r="E415" s="11"/>
      <c r="F415" s="11"/>
      <c r="G415" s="11"/>
      <c r="H415" s="11"/>
      <c r="I415" s="11"/>
      <c r="J415" s="11"/>
      <c r="K415" s="11"/>
      <c r="L415" s="11"/>
      <c r="M415" s="11"/>
      <c r="N415"/>
      <c r="O415"/>
      <c r="P415"/>
      <c r="Q415"/>
      <c r="R415"/>
      <c r="S415"/>
      <c r="T415"/>
      <c r="U415"/>
      <c r="V415"/>
      <c r="W415"/>
      <c r="X415"/>
      <c r="Y415"/>
      <c r="Z415"/>
      <c r="AA415"/>
      <c r="AB415"/>
      <c r="AC415"/>
      <c r="AD415"/>
      <c r="AE415"/>
      <c r="AF415"/>
      <c r="AG415"/>
      <c r="AH415"/>
      <c r="AI415"/>
      <c r="AJ415"/>
      <c r="AK415"/>
      <c r="AL415"/>
      <c r="AM415"/>
    </row>
    <row r="416" spans="2:39" ht="15.75" customHeight="1">
      <c r="B416" s="11" t="s">
        <v>130</v>
      </c>
      <c r="C416" s="11"/>
      <c r="D416" s="11"/>
      <c r="E416" s="11"/>
      <c r="F416" s="11"/>
      <c r="G416" s="11"/>
      <c r="H416" s="11"/>
      <c r="I416" s="11"/>
      <c r="J416" s="11"/>
      <c r="K416" s="11"/>
      <c r="L416" s="11"/>
      <c r="M416" s="11"/>
      <c r="N416"/>
      <c r="O416"/>
      <c r="P416"/>
      <c r="Q416"/>
      <c r="R416"/>
      <c r="S416"/>
      <c r="T416"/>
      <c r="U416"/>
      <c r="V416"/>
      <c r="W416"/>
      <c r="X416"/>
      <c r="Y416"/>
      <c r="Z416"/>
      <c r="AA416"/>
      <c r="AB416"/>
      <c r="AC416"/>
      <c r="AD416"/>
      <c r="AE416"/>
      <c r="AF416"/>
      <c r="AG416"/>
      <c r="AH416"/>
      <c r="AI416"/>
      <c r="AJ416"/>
      <c r="AK416"/>
      <c r="AL416"/>
      <c r="AM416"/>
    </row>
    <row r="417" spans="2:39" ht="15.75" customHeight="1">
      <c r="B417" s="11"/>
      <c r="C417" s="11"/>
      <c r="D417" s="11"/>
      <c r="E417" s="11"/>
      <c r="F417" s="11"/>
      <c r="G417" s="11"/>
      <c r="H417" s="11"/>
      <c r="I417" s="11"/>
      <c r="J417" s="11"/>
      <c r="K417" s="11"/>
      <c r="L417" s="11"/>
      <c r="M417" s="11"/>
      <c r="N417"/>
      <c r="O417"/>
      <c r="P417"/>
      <c r="Q417"/>
      <c r="R417"/>
      <c r="S417"/>
      <c r="T417"/>
      <c r="U417"/>
      <c r="V417"/>
      <c r="W417"/>
      <c r="X417"/>
      <c r="Y417"/>
      <c r="Z417"/>
      <c r="AA417"/>
      <c r="AB417"/>
      <c r="AC417"/>
      <c r="AD417"/>
      <c r="AE417"/>
      <c r="AF417"/>
      <c r="AG417"/>
      <c r="AH417"/>
      <c r="AI417"/>
      <c r="AJ417"/>
      <c r="AK417"/>
      <c r="AL417"/>
      <c r="AM417"/>
    </row>
    <row r="418" spans="2:39" ht="15.75" customHeight="1">
      <c r="B418" s="12" t="s">
        <v>131</v>
      </c>
      <c r="C418" s="11"/>
      <c r="D418" s="11"/>
      <c r="E418" s="11"/>
      <c r="F418" s="11"/>
      <c r="G418" s="11"/>
      <c r="H418" s="11"/>
      <c r="I418" s="11"/>
      <c r="J418" s="11"/>
      <c r="K418" s="11"/>
      <c r="L418" s="11"/>
      <c r="M418" s="11"/>
      <c r="N418"/>
      <c r="O418"/>
      <c r="P418"/>
      <c r="Q418"/>
      <c r="R418"/>
      <c r="S418"/>
      <c r="T418"/>
      <c r="U418"/>
      <c r="V418"/>
      <c r="W418"/>
      <c r="X418"/>
      <c r="Y418"/>
      <c r="Z418"/>
      <c r="AA418"/>
      <c r="AB418"/>
      <c r="AC418"/>
      <c r="AD418"/>
      <c r="AE418"/>
      <c r="AF418"/>
      <c r="AG418"/>
      <c r="AH418"/>
      <c r="AI418"/>
      <c r="AJ418"/>
      <c r="AK418"/>
      <c r="AL418"/>
      <c r="AM418"/>
    </row>
    <row r="419" spans="2:39" ht="15.75" customHeight="1">
      <c r="B419" s="328" t="s">
        <v>1058</v>
      </c>
      <c r="C419" s="11"/>
      <c r="D419" s="11"/>
      <c r="E419" s="11"/>
      <c r="F419" s="11"/>
      <c r="G419" s="11"/>
      <c r="H419" s="11"/>
      <c r="I419" s="11"/>
      <c r="J419" s="11"/>
      <c r="K419" s="11"/>
      <c r="L419" s="11"/>
      <c r="M419" s="11"/>
      <c r="N419"/>
      <c r="O419"/>
      <c r="P419"/>
      <c r="Q419"/>
      <c r="R419"/>
      <c r="S419"/>
      <c r="T419"/>
      <c r="U419"/>
      <c r="V419"/>
      <c r="W419"/>
      <c r="X419"/>
      <c r="Y419"/>
      <c r="Z419"/>
      <c r="AA419"/>
      <c r="AB419"/>
      <c r="AC419"/>
      <c r="AD419"/>
      <c r="AE419"/>
      <c r="AF419"/>
      <c r="AG419"/>
      <c r="AH419"/>
      <c r="AI419"/>
      <c r="AJ419"/>
      <c r="AK419"/>
      <c r="AL419"/>
      <c r="AM419"/>
    </row>
    <row r="420" spans="2:39" ht="15.75" customHeight="1">
      <c r="B420" s="11"/>
      <c r="C420" s="11"/>
      <c r="D420" s="11"/>
      <c r="E420" s="11"/>
      <c r="F420" s="11"/>
      <c r="G420" s="11"/>
      <c r="H420" s="11"/>
      <c r="I420" s="11"/>
      <c r="J420" s="11"/>
      <c r="K420" s="11"/>
      <c r="L420" s="11"/>
      <c r="M420" s="11"/>
      <c r="N420"/>
      <c r="O420"/>
      <c r="P420"/>
      <c r="Q420"/>
      <c r="R420"/>
      <c r="S420"/>
      <c r="T420"/>
      <c r="U420"/>
      <c r="V420"/>
      <c r="W420"/>
      <c r="X420"/>
      <c r="Y420"/>
      <c r="Z420"/>
      <c r="AA420"/>
      <c r="AB420"/>
      <c r="AC420"/>
      <c r="AD420"/>
      <c r="AE420"/>
      <c r="AF420"/>
      <c r="AG420"/>
      <c r="AH420"/>
      <c r="AI420"/>
      <c r="AJ420"/>
      <c r="AK420"/>
      <c r="AL420"/>
      <c r="AM420"/>
    </row>
    <row r="421" spans="2:39" ht="15.75" customHeight="1">
      <c r="B421" s="12"/>
      <c r="C421" s="11"/>
      <c r="D421" s="11"/>
      <c r="E421" s="11"/>
      <c r="F421" s="11"/>
      <c r="G421" s="11"/>
      <c r="H421" s="11"/>
      <c r="I421" s="11"/>
      <c r="J421" s="11"/>
      <c r="K421" s="11"/>
      <c r="L421" s="11"/>
      <c r="M421" s="11"/>
      <c r="N421"/>
      <c r="O421"/>
      <c r="P421"/>
      <c r="Q421"/>
      <c r="R421"/>
      <c r="S421"/>
      <c r="T421"/>
      <c r="U421"/>
      <c r="V421"/>
      <c r="W421"/>
      <c r="X421"/>
      <c r="Y421"/>
      <c r="Z421"/>
      <c r="AA421"/>
      <c r="AB421"/>
      <c r="AC421"/>
      <c r="AD421"/>
      <c r="AE421"/>
      <c r="AF421"/>
      <c r="AG421"/>
      <c r="AH421"/>
      <c r="AI421"/>
      <c r="AJ421"/>
      <c r="AK421"/>
      <c r="AL421"/>
      <c r="AM421"/>
    </row>
    <row r="422" spans="2:39" ht="15.75" customHeight="1">
      <c r="B422" s="12"/>
      <c r="C422" s="11"/>
      <c r="D422" s="11"/>
      <c r="E422" s="11"/>
      <c r="F422" s="11"/>
      <c r="G422" s="11"/>
      <c r="H422" s="11"/>
      <c r="I422" s="11"/>
      <c r="J422" s="11"/>
      <c r="K422" s="11"/>
      <c r="L422" s="11"/>
      <c r="M422" s="11"/>
      <c r="N422"/>
      <c r="O422"/>
      <c r="P422"/>
      <c r="Q422"/>
      <c r="R422"/>
      <c r="S422"/>
      <c r="T422"/>
      <c r="U422"/>
      <c r="V422"/>
      <c r="W422"/>
      <c r="X422"/>
      <c r="Y422"/>
      <c r="Z422"/>
      <c r="AA422"/>
      <c r="AB422"/>
      <c r="AC422"/>
      <c r="AD422"/>
      <c r="AE422"/>
      <c r="AF422"/>
      <c r="AG422"/>
      <c r="AH422"/>
      <c r="AI422"/>
      <c r="AJ422"/>
      <c r="AK422"/>
      <c r="AL422"/>
      <c r="AM422"/>
    </row>
    <row r="423" spans="2:39" ht="15.75" customHeight="1">
      <c r="B423" s="12"/>
      <c r="C423" s="11"/>
      <c r="D423" s="11"/>
      <c r="E423" s="11"/>
      <c r="F423" s="11"/>
      <c r="G423" s="11"/>
      <c r="H423" s="11"/>
      <c r="I423" s="11"/>
      <c r="J423" s="11"/>
      <c r="K423" s="11"/>
      <c r="L423" s="11"/>
      <c r="M423" s="11"/>
      <c r="N423"/>
      <c r="O423"/>
      <c r="P423"/>
      <c r="Q423"/>
      <c r="R423"/>
      <c r="S423"/>
      <c r="T423"/>
      <c r="U423"/>
      <c r="V423"/>
      <c r="W423"/>
      <c r="X423"/>
      <c r="Y423"/>
      <c r="Z423"/>
      <c r="AA423"/>
      <c r="AB423"/>
      <c r="AC423"/>
      <c r="AD423"/>
      <c r="AE423"/>
      <c r="AF423"/>
      <c r="AG423"/>
      <c r="AH423"/>
      <c r="AI423"/>
      <c r="AJ423"/>
      <c r="AK423"/>
      <c r="AL423"/>
      <c r="AM423"/>
    </row>
    <row r="424" spans="2:39" ht="15.75" customHeight="1">
      <c r="B424" s="12"/>
      <c r="C424" s="11"/>
      <c r="D424" s="11"/>
      <c r="E424" s="11"/>
      <c r="F424" s="11"/>
      <c r="G424" s="11"/>
      <c r="H424" s="11"/>
      <c r="I424" s="11"/>
      <c r="J424" s="11"/>
      <c r="K424" s="11"/>
      <c r="L424" s="11"/>
      <c r="M424" s="11"/>
      <c r="N424"/>
      <c r="O424"/>
      <c r="P424"/>
      <c r="Q424"/>
      <c r="R424"/>
      <c r="S424"/>
      <c r="T424"/>
      <c r="U424"/>
      <c r="V424"/>
      <c r="W424"/>
      <c r="X424"/>
      <c r="Y424"/>
      <c r="Z424"/>
      <c r="AA424"/>
      <c r="AB424"/>
      <c r="AC424"/>
      <c r="AD424"/>
      <c r="AE424"/>
      <c r="AF424"/>
      <c r="AG424"/>
      <c r="AH424"/>
      <c r="AI424"/>
      <c r="AJ424"/>
      <c r="AK424"/>
      <c r="AL424"/>
      <c r="AM424"/>
    </row>
    <row r="425" spans="2:39" ht="15.75" customHeight="1">
      <c r="B425" s="12"/>
      <c r="C425" s="11"/>
      <c r="D425" s="11"/>
      <c r="E425" s="11"/>
      <c r="F425" s="11"/>
      <c r="G425" s="11"/>
      <c r="H425" s="11"/>
      <c r="I425" s="11"/>
      <c r="J425" s="11"/>
      <c r="K425" s="11"/>
      <c r="L425" s="11"/>
      <c r="M425" s="11"/>
      <c r="N425"/>
      <c r="O425"/>
      <c r="P425"/>
      <c r="Q425"/>
      <c r="R425"/>
      <c r="S425"/>
      <c r="T425"/>
      <c r="U425"/>
      <c r="V425"/>
      <c r="W425"/>
      <c r="X425"/>
      <c r="Y425"/>
      <c r="Z425"/>
      <c r="AA425"/>
      <c r="AB425"/>
      <c r="AC425"/>
      <c r="AD425"/>
      <c r="AE425"/>
      <c r="AF425"/>
      <c r="AG425"/>
      <c r="AH425"/>
      <c r="AI425"/>
      <c r="AJ425"/>
      <c r="AK425"/>
      <c r="AL425"/>
      <c r="AM425"/>
    </row>
    <row r="426" spans="2:39" ht="15.75" customHeight="1">
      <c r="B426" s="12"/>
      <c r="C426" s="11"/>
      <c r="D426" s="11"/>
      <c r="E426" s="11"/>
      <c r="F426" s="11"/>
      <c r="G426" s="11"/>
      <c r="H426" s="11"/>
      <c r="I426" s="11"/>
      <c r="J426" s="11"/>
      <c r="K426" s="11"/>
      <c r="L426" s="11"/>
      <c r="M426" s="11"/>
      <c r="N426"/>
      <c r="O426"/>
      <c r="P426"/>
      <c r="Q426"/>
      <c r="R426"/>
      <c r="S426"/>
      <c r="T426"/>
      <c r="U426"/>
      <c r="V426"/>
      <c r="W426"/>
      <c r="X426"/>
      <c r="Y426"/>
      <c r="Z426"/>
      <c r="AA426"/>
      <c r="AB426"/>
      <c r="AC426"/>
      <c r="AD426"/>
      <c r="AE426"/>
      <c r="AF426"/>
      <c r="AG426"/>
      <c r="AH426"/>
      <c r="AI426"/>
      <c r="AJ426"/>
      <c r="AK426"/>
      <c r="AL426"/>
      <c r="AM426"/>
    </row>
    <row r="427" spans="2:39" ht="15.75" customHeight="1">
      <c r="B427" s="12"/>
      <c r="C427" s="11"/>
      <c r="D427" s="11"/>
      <c r="E427" s="11"/>
      <c r="F427" s="11"/>
      <c r="G427" s="11"/>
      <c r="H427" s="11"/>
      <c r="I427" s="11"/>
      <c r="J427" s="11"/>
      <c r="K427" s="11"/>
      <c r="L427" s="11"/>
      <c r="M427" s="11"/>
      <c r="N427"/>
      <c r="O427"/>
      <c r="P427"/>
      <c r="Q427"/>
      <c r="R427"/>
      <c r="S427"/>
      <c r="T427"/>
      <c r="U427"/>
      <c r="V427"/>
      <c r="W427"/>
      <c r="X427"/>
      <c r="Y427"/>
      <c r="Z427"/>
      <c r="AA427"/>
      <c r="AB427"/>
      <c r="AC427"/>
      <c r="AD427"/>
      <c r="AE427"/>
      <c r="AF427"/>
      <c r="AG427"/>
      <c r="AH427"/>
      <c r="AI427"/>
      <c r="AJ427"/>
      <c r="AK427"/>
      <c r="AL427"/>
      <c r="AM427"/>
    </row>
    <row r="428" spans="2:39" ht="15.75" customHeight="1">
      <c r="B428" s="12" t="s">
        <v>132</v>
      </c>
      <c r="C428" s="11"/>
      <c r="D428" s="11"/>
      <c r="E428" s="11"/>
      <c r="F428" s="11"/>
      <c r="G428" s="11"/>
      <c r="H428" s="11"/>
      <c r="I428" s="11"/>
      <c r="J428" s="11"/>
      <c r="K428" s="11"/>
      <c r="L428" s="11"/>
      <c r="M428" s="11"/>
      <c r="N428"/>
      <c r="O428"/>
      <c r="P428"/>
      <c r="Q428"/>
      <c r="R428"/>
      <c r="S428"/>
      <c r="T428"/>
      <c r="U428"/>
      <c r="V428"/>
      <c r="W428"/>
      <c r="X428"/>
      <c r="Y428"/>
      <c r="Z428"/>
      <c r="AA428"/>
      <c r="AB428"/>
      <c r="AC428"/>
      <c r="AD428"/>
      <c r="AE428"/>
      <c r="AF428"/>
      <c r="AG428"/>
      <c r="AH428"/>
      <c r="AI428"/>
      <c r="AJ428"/>
      <c r="AK428"/>
      <c r="AL428"/>
      <c r="AM428"/>
    </row>
    <row r="429" spans="2:39" ht="15.75" customHeight="1">
      <c r="B429" s="11" t="s">
        <v>133</v>
      </c>
      <c r="C429" s="11"/>
      <c r="D429" s="11"/>
      <c r="E429" s="11"/>
      <c r="F429" s="11"/>
      <c r="G429" s="11"/>
      <c r="H429" s="11"/>
      <c r="I429" s="11"/>
      <c r="J429" s="11"/>
      <c r="K429" s="11"/>
      <c r="L429" s="11"/>
      <c r="M429" s="11"/>
      <c r="N429"/>
      <c r="O429"/>
      <c r="P429"/>
      <c r="Q429"/>
      <c r="R429"/>
      <c r="S429"/>
      <c r="T429"/>
      <c r="U429"/>
      <c r="V429"/>
      <c r="W429"/>
      <c r="X429"/>
      <c r="Y429"/>
      <c r="Z429"/>
      <c r="AA429"/>
      <c r="AB429"/>
      <c r="AC429"/>
      <c r="AD429"/>
      <c r="AE429"/>
      <c r="AF429"/>
      <c r="AG429"/>
      <c r="AH429"/>
      <c r="AI429"/>
      <c r="AJ429"/>
      <c r="AK429"/>
      <c r="AL429"/>
      <c r="AM429"/>
    </row>
    <row r="430" spans="2:39" ht="15.75" customHeight="1">
      <c r="B430" s="11"/>
      <c r="C430" s="11"/>
      <c r="D430" s="11"/>
      <c r="E430" s="11"/>
      <c r="F430" s="11"/>
      <c r="G430" s="11"/>
      <c r="H430" s="11"/>
      <c r="I430" s="11"/>
      <c r="J430" s="11"/>
      <c r="K430" s="11"/>
      <c r="L430" s="11"/>
      <c r="M430" s="11"/>
      <c r="N430"/>
      <c r="O430"/>
      <c r="P430"/>
      <c r="Q430"/>
      <c r="R430"/>
      <c r="S430"/>
      <c r="T430"/>
      <c r="U430"/>
      <c r="V430"/>
      <c r="W430"/>
      <c r="X430"/>
      <c r="Y430"/>
      <c r="Z430"/>
      <c r="AA430"/>
      <c r="AB430"/>
      <c r="AC430"/>
      <c r="AD430"/>
      <c r="AE430"/>
      <c r="AF430"/>
      <c r="AG430"/>
      <c r="AH430"/>
      <c r="AI430"/>
      <c r="AJ430"/>
      <c r="AK430"/>
      <c r="AL430"/>
      <c r="AM430"/>
    </row>
    <row r="431" spans="2:39" ht="15.75" customHeight="1">
      <c r="B431" s="12"/>
      <c r="C431" s="11"/>
      <c r="D431" s="11"/>
      <c r="E431" s="11"/>
      <c r="F431" s="11"/>
      <c r="G431" s="11"/>
      <c r="H431" s="11"/>
      <c r="I431" s="11"/>
      <c r="J431" s="11"/>
      <c r="K431" s="11"/>
      <c r="L431" s="11"/>
      <c r="M431" s="11"/>
      <c r="N431"/>
      <c r="O431"/>
      <c r="P431"/>
      <c r="Q431"/>
      <c r="R431"/>
      <c r="S431"/>
      <c r="T431"/>
      <c r="U431"/>
      <c r="V431"/>
      <c r="W431"/>
      <c r="X431"/>
      <c r="Y431"/>
      <c r="Z431"/>
      <c r="AA431"/>
      <c r="AB431"/>
      <c r="AC431"/>
      <c r="AD431"/>
      <c r="AE431"/>
      <c r="AF431"/>
      <c r="AG431"/>
      <c r="AH431"/>
      <c r="AI431"/>
      <c r="AJ431"/>
      <c r="AK431"/>
      <c r="AL431"/>
      <c r="AM431"/>
    </row>
    <row r="432" spans="2:39" ht="15.75" customHeight="1">
      <c r="B432" s="12"/>
      <c r="C432" s="11"/>
      <c r="D432" s="11"/>
      <c r="E432" s="11"/>
      <c r="F432" s="11"/>
      <c r="G432" s="11"/>
      <c r="H432" s="11"/>
      <c r="I432" s="11"/>
      <c r="J432" s="11"/>
      <c r="K432" s="11"/>
      <c r="L432" s="11"/>
      <c r="M432" s="11"/>
      <c r="N432"/>
      <c r="O432"/>
      <c r="P432"/>
      <c r="Q432"/>
      <c r="R432"/>
      <c r="S432"/>
      <c r="T432"/>
      <c r="U432"/>
      <c r="V432"/>
      <c r="W432"/>
      <c r="X432"/>
      <c r="Y432"/>
      <c r="Z432"/>
      <c r="AA432"/>
      <c r="AB432"/>
      <c r="AC432"/>
      <c r="AD432"/>
      <c r="AE432"/>
      <c r="AF432"/>
      <c r="AG432"/>
      <c r="AH432"/>
      <c r="AI432"/>
      <c r="AJ432"/>
      <c r="AK432"/>
      <c r="AL432"/>
      <c r="AM432"/>
    </row>
    <row r="433" spans="2:39" ht="15.75" customHeight="1">
      <c r="B433" s="12"/>
      <c r="C433" s="11"/>
      <c r="D433" s="11"/>
      <c r="E433" s="11"/>
      <c r="F433" s="11"/>
      <c r="G433" s="11"/>
      <c r="H433" s="11"/>
      <c r="I433" s="11"/>
      <c r="J433" s="11"/>
      <c r="K433" s="11"/>
      <c r="L433" s="11"/>
      <c r="M433" s="11"/>
      <c r="N433"/>
      <c r="O433"/>
      <c r="P433"/>
      <c r="Q433"/>
      <c r="R433"/>
      <c r="S433"/>
      <c r="T433"/>
      <c r="U433"/>
      <c r="V433"/>
      <c r="W433"/>
      <c r="X433"/>
      <c r="Y433"/>
      <c r="Z433"/>
      <c r="AA433"/>
      <c r="AB433"/>
      <c r="AC433"/>
      <c r="AD433"/>
      <c r="AE433"/>
      <c r="AF433"/>
      <c r="AG433"/>
      <c r="AH433"/>
      <c r="AI433"/>
      <c r="AJ433"/>
      <c r="AK433"/>
      <c r="AL433"/>
      <c r="AM433"/>
    </row>
    <row r="434" spans="2:39" ht="15.75" customHeight="1">
      <c r="B434" s="12"/>
      <c r="C434" s="11"/>
      <c r="D434" s="11"/>
      <c r="E434" s="11"/>
      <c r="F434" s="11"/>
      <c r="G434" s="11"/>
      <c r="H434" s="11"/>
      <c r="I434" s="11"/>
      <c r="J434" s="11"/>
      <c r="K434" s="11"/>
      <c r="L434" s="11"/>
      <c r="M434" s="11"/>
      <c r="N434"/>
      <c r="O434"/>
      <c r="P434"/>
      <c r="Q434"/>
      <c r="R434"/>
      <c r="S434"/>
      <c r="T434"/>
      <c r="U434"/>
      <c r="V434"/>
      <c r="W434"/>
      <c r="X434"/>
      <c r="Y434"/>
      <c r="Z434"/>
      <c r="AA434"/>
      <c r="AB434"/>
      <c r="AC434"/>
      <c r="AD434"/>
      <c r="AE434"/>
      <c r="AF434"/>
      <c r="AG434"/>
      <c r="AH434"/>
      <c r="AI434"/>
      <c r="AJ434"/>
      <c r="AK434"/>
      <c r="AL434"/>
      <c r="AM434"/>
    </row>
    <row r="435" spans="2:39" ht="15.75" customHeight="1">
      <c r="B435" s="12"/>
      <c r="C435" s="11"/>
      <c r="D435" s="11"/>
      <c r="E435" s="11"/>
      <c r="F435" s="11"/>
      <c r="G435" s="11"/>
      <c r="H435" s="11"/>
      <c r="I435" s="11"/>
      <c r="J435" s="11"/>
      <c r="K435" s="11"/>
      <c r="L435" s="11"/>
      <c r="M435" s="11"/>
      <c r="N435"/>
      <c r="O435"/>
      <c r="P435"/>
      <c r="Q435"/>
      <c r="R435"/>
      <c r="S435"/>
      <c r="T435"/>
      <c r="U435"/>
      <c r="V435"/>
      <c r="W435"/>
      <c r="X435"/>
      <c r="Y435"/>
      <c r="Z435"/>
      <c r="AA435"/>
      <c r="AB435"/>
      <c r="AC435"/>
      <c r="AD435"/>
      <c r="AE435"/>
      <c r="AF435"/>
      <c r="AG435"/>
      <c r="AH435"/>
      <c r="AI435"/>
      <c r="AJ435"/>
      <c r="AK435"/>
      <c r="AL435"/>
      <c r="AM435"/>
    </row>
    <row r="436" spans="2:39" ht="15.75" customHeight="1">
      <c r="B436" s="12"/>
      <c r="C436" s="11"/>
      <c r="D436" s="11"/>
      <c r="E436" s="11"/>
      <c r="F436" s="11"/>
      <c r="G436" s="11"/>
      <c r="H436" s="11"/>
      <c r="I436" s="11"/>
      <c r="J436" s="11"/>
      <c r="K436" s="11"/>
      <c r="L436" s="11"/>
      <c r="M436" s="11"/>
      <c r="N436"/>
      <c r="O436"/>
      <c r="P436"/>
      <c r="Q436"/>
      <c r="R436"/>
      <c r="S436"/>
      <c r="T436"/>
      <c r="U436"/>
      <c r="V436"/>
      <c r="W436"/>
      <c r="X436"/>
      <c r="Y436"/>
      <c r="Z436"/>
      <c r="AA436"/>
      <c r="AB436"/>
      <c r="AC436"/>
      <c r="AD436"/>
      <c r="AE436"/>
      <c r="AF436"/>
      <c r="AG436"/>
      <c r="AH436"/>
      <c r="AI436"/>
      <c r="AJ436"/>
      <c r="AK436"/>
      <c r="AL436"/>
      <c r="AM436"/>
    </row>
    <row r="437" spans="2:39" ht="15.75" customHeight="1">
      <c r="B437" s="12"/>
      <c r="C437" s="11"/>
      <c r="D437" s="11"/>
      <c r="E437" s="11"/>
      <c r="F437" s="11"/>
      <c r="G437" s="11"/>
      <c r="H437" s="11"/>
      <c r="I437" s="11"/>
      <c r="J437" s="11"/>
      <c r="K437" s="11"/>
      <c r="L437" s="11"/>
      <c r="M437" s="11"/>
      <c r="N437"/>
      <c r="O437"/>
      <c r="P437"/>
      <c r="Q437"/>
      <c r="R437"/>
      <c r="S437"/>
      <c r="T437"/>
      <c r="U437"/>
      <c r="V437"/>
      <c r="W437"/>
      <c r="X437"/>
      <c r="Y437"/>
      <c r="Z437"/>
      <c r="AA437"/>
      <c r="AB437"/>
      <c r="AC437"/>
      <c r="AD437"/>
      <c r="AE437"/>
      <c r="AF437"/>
      <c r="AG437"/>
      <c r="AH437"/>
      <c r="AI437"/>
      <c r="AJ437"/>
      <c r="AK437"/>
      <c r="AL437"/>
      <c r="AM437"/>
    </row>
    <row r="438" spans="2:39" ht="15.75" customHeight="1">
      <c r="B438" s="12"/>
      <c r="C438" s="11"/>
      <c r="D438" s="11"/>
      <c r="E438" s="11"/>
      <c r="F438" s="11"/>
      <c r="G438" s="11"/>
      <c r="H438" s="11"/>
      <c r="I438" s="11"/>
      <c r="J438" s="11"/>
      <c r="K438" s="11"/>
      <c r="L438" s="11"/>
      <c r="M438" s="11"/>
      <c r="N438"/>
      <c r="O438"/>
      <c r="P438"/>
      <c r="Q438"/>
      <c r="R438"/>
      <c r="S438"/>
      <c r="T438"/>
      <c r="U438"/>
      <c r="V438"/>
      <c r="W438"/>
      <c r="X438"/>
      <c r="Y438"/>
      <c r="Z438"/>
      <c r="AA438"/>
      <c r="AB438"/>
      <c r="AC438"/>
      <c r="AD438"/>
      <c r="AE438"/>
      <c r="AF438"/>
      <c r="AG438"/>
      <c r="AH438"/>
      <c r="AI438"/>
      <c r="AJ438"/>
      <c r="AK438"/>
      <c r="AL438"/>
      <c r="AM438"/>
    </row>
    <row r="439" spans="2:39" ht="15.75" customHeight="1">
      <c r="B439" s="12"/>
      <c r="C439" s="11"/>
      <c r="D439" s="11"/>
      <c r="E439" s="11"/>
      <c r="F439" s="11"/>
      <c r="G439" s="11"/>
      <c r="H439" s="11"/>
      <c r="I439" s="11"/>
      <c r="J439" s="11"/>
      <c r="K439" s="11"/>
      <c r="L439" s="11"/>
      <c r="M439" s="11"/>
      <c r="N439"/>
      <c r="O439"/>
      <c r="P439"/>
      <c r="Q439"/>
      <c r="R439"/>
      <c r="S439"/>
      <c r="T439"/>
      <c r="U439"/>
      <c r="V439"/>
      <c r="W439"/>
      <c r="X439"/>
      <c r="Y439"/>
      <c r="Z439"/>
      <c r="AA439"/>
      <c r="AB439"/>
      <c r="AC439"/>
      <c r="AD439"/>
      <c r="AE439"/>
      <c r="AF439"/>
      <c r="AG439"/>
      <c r="AH439"/>
      <c r="AI439"/>
      <c r="AJ439"/>
      <c r="AK439"/>
      <c r="AL439"/>
      <c r="AM439"/>
    </row>
    <row r="440" spans="2:39" ht="15.75" customHeight="1">
      <c r="B440" s="12"/>
      <c r="C440" s="11"/>
      <c r="D440" s="11"/>
      <c r="E440" s="11"/>
      <c r="F440" s="11"/>
      <c r="G440" s="11"/>
      <c r="H440" s="11"/>
      <c r="I440" s="11"/>
      <c r="J440" s="11"/>
      <c r="K440" s="11"/>
      <c r="L440" s="11"/>
      <c r="M440" s="11"/>
      <c r="N440"/>
      <c r="O440"/>
      <c r="P440"/>
      <c r="Q440"/>
      <c r="R440"/>
      <c r="S440"/>
      <c r="T440"/>
      <c r="U440"/>
      <c r="V440"/>
      <c r="W440"/>
      <c r="X440"/>
      <c r="Y440"/>
      <c r="Z440"/>
      <c r="AA440"/>
      <c r="AB440"/>
      <c r="AC440"/>
      <c r="AD440"/>
      <c r="AE440"/>
      <c r="AF440"/>
      <c r="AG440"/>
      <c r="AH440"/>
      <c r="AI440"/>
      <c r="AJ440"/>
      <c r="AK440"/>
      <c r="AL440"/>
      <c r="AM440"/>
    </row>
    <row r="441" spans="2:39" ht="15.75" customHeight="1">
      <c r="B441" s="12"/>
      <c r="C441" s="11"/>
      <c r="D441" s="11"/>
      <c r="E441" s="11"/>
      <c r="F441" s="11"/>
      <c r="G441" s="11"/>
      <c r="H441" s="11"/>
      <c r="I441" s="11"/>
      <c r="J441" s="11"/>
      <c r="K441" s="11"/>
      <c r="L441" s="11"/>
      <c r="M441" s="11"/>
      <c r="N441"/>
      <c r="O441"/>
      <c r="P441"/>
      <c r="Q441"/>
      <c r="R441"/>
      <c r="S441"/>
      <c r="T441"/>
      <c r="U441"/>
      <c r="V441"/>
      <c r="W441"/>
      <c r="X441"/>
      <c r="Y441"/>
      <c r="Z441"/>
      <c r="AA441"/>
      <c r="AB441"/>
      <c r="AC441"/>
      <c r="AD441"/>
      <c r="AE441"/>
      <c r="AF441"/>
      <c r="AG441"/>
      <c r="AH441"/>
      <c r="AI441"/>
      <c r="AJ441"/>
      <c r="AK441"/>
      <c r="AL441"/>
      <c r="AM441"/>
    </row>
    <row r="442" spans="2:39" ht="15.75" customHeight="1">
      <c r="B442" s="10" t="s">
        <v>51</v>
      </c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/>
      <c r="O442"/>
      <c r="P442"/>
      <c r="Q442"/>
      <c r="R442"/>
      <c r="S442"/>
      <c r="T442"/>
      <c r="U442"/>
      <c r="V442"/>
      <c r="W442"/>
      <c r="X442"/>
      <c r="Y442"/>
      <c r="Z442"/>
      <c r="AA442"/>
      <c r="AB442"/>
      <c r="AC442"/>
      <c r="AD442"/>
      <c r="AE442"/>
      <c r="AF442"/>
      <c r="AG442"/>
      <c r="AH442"/>
      <c r="AI442"/>
      <c r="AJ442"/>
      <c r="AK442"/>
      <c r="AL442"/>
      <c r="AM442"/>
    </row>
    <row r="443" spans="2:39" ht="15.75" customHeight="1">
      <c r="B443" s="11"/>
      <c r="C443" s="4"/>
      <c r="D443" s="4"/>
      <c r="E443" s="4"/>
      <c r="F443" s="4"/>
      <c r="G443" s="4"/>
      <c r="H443" s="4"/>
      <c r="I443" s="4"/>
      <c r="J443" s="4"/>
      <c r="K443" s="4"/>
      <c r="L443" s="4"/>
      <c r="M443" s="4"/>
      <c r="N443"/>
      <c r="O443"/>
      <c r="P443"/>
      <c r="Q443"/>
      <c r="R443"/>
      <c r="S443"/>
      <c r="T443"/>
      <c r="U443"/>
      <c r="V443"/>
      <c r="W443"/>
      <c r="X443"/>
      <c r="Y443"/>
      <c r="Z443"/>
      <c r="AA443"/>
      <c r="AB443"/>
      <c r="AC443"/>
      <c r="AD443"/>
      <c r="AE443"/>
      <c r="AF443"/>
      <c r="AG443"/>
      <c r="AH443"/>
      <c r="AI443"/>
      <c r="AJ443"/>
      <c r="AK443"/>
      <c r="AL443"/>
      <c r="AM443"/>
    </row>
    <row r="444" spans="2:39" ht="15.75" customHeight="1">
      <c r="B444" s="328" t="s">
        <v>1059</v>
      </c>
      <c r="C444" s="4"/>
      <c r="D444" s="4"/>
      <c r="E444" s="4"/>
      <c r="F444" s="4"/>
      <c r="G444" s="4"/>
      <c r="H444" s="4"/>
      <c r="I444" s="4"/>
      <c r="J444" s="4"/>
      <c r="K444" s="4"/>
      <c r="L444" s="4"/>
      <c r="M444" s="4"/>
      <c r="N444"/>
      <c r="O444"/>
      <c r="P444"/>
      <c r="Q444"/>
      <c r="R444"/>
      <c r="S444"/>
      <c r="T444"/>
      <c r="U444"/>
      <c r="V444"/>
      <c r="W444"/>
      <c r="X444"/>
      <c r="Y444"/>
      <c r="Z444"/>
      <c r="AA444"/>
      <c r="AB444"/>
      <c r="AC444"/>
      <c r="AD444"/>
      <c r="AE444"/>
      <c r="AF444"/>
      <c r="AG444"/>
      <c r="AH444"/>
      <c r="AI444"/>
      <c r="AJ444"/>
      <c r="AK444"/>
      <c r="AL444"/>
      <c r="AM444"/>
    </row>
    <row r="445" spans="2:39" ht="15.75" customHeight="1">
      <c r="B445" s="11"/>
      <c r="C445" s="4" t="s">
        <v>325</v>
      </c>
      <c r="D445" s="4"/>
      <c r="E445" s="4"/>
      <c r="F445" s="4"/>
      <c r="G445" s="4"/>
      <c r="H445" s="4"/>
      <c r="I445" s="4"/>
      <c r="J445" s="4"/>
      <c r="K445" s="4"/>
      <c r="L445" s="4"/>
      <c r="M445" s="4"/>
      <c r="N445"/>
      <c r="O445"/>
      <c r="P445"/>
      <c r="Q445"/>
      <c r="R445"/>
      <c r="S445"/>
      <c r="T445"/>
      <c r="U445"/>
      <c r="V445"/>
      <c r="W445"/>
      <c r="X445"/>
      <c r="Y445"/>
      <c r="Z445"/>
      <c r="AA445"/>
      <c r="AB445"/>
      <c r="AC445"/>
      <c r="AD445"/>
      <c r="AE445"/>
      <c r="AF445"/>
      <c r="AG445"/>
      <c r="AH445"/>
      <c r="AI445"/>
      <c r="AJ445"/>
      <c r="AK445"/>
      <c r="AL445"/>
      <c r="AM445"/>
    </row>
    <row r="446" spans="2:39" ht="15.75" customHeight="1">
      <c r="B446" s="11"/>
      <c r="C446" s="4" t="s">
        <v>326</v>
      </c>
      <c r="D446" s="4"/>
      <c r="E446" s="4"/>
      <c r="F446" s="4"/>
      <c r="G446" s="4"/>
      <c r="H446" s="4"/>
      <c r="I446" s="4"/>
      <c r="J446" s="4"/>
      <c r="K446" s="4"/>
      <c r="L446" s="4"/>
      <c r="M446" s="4"/>
      <c r="N446"/>
      <c r="O446"/>
      <c r="P446"/>
      <c r="Q446"/>
      <c r="R446"/>
      <c r="S446"/>
      <c r="T446"/>
      <c r="U446"/>
      <c r="V446"/>
      <c r="W446"/>
      <c r="X446"/>
      <c r="Y446"/>
      <c r="Z446"/>
      <c r="AA446"/>
      <c r="AB446"/>
      <c r="AC446"/>
      <c r="AD446"/>
      <c r="AE446"/>
      <c r="AF446"/>
      <c r="AG446"/>
      <c r="AH446"/>
      <c r="AI446"/>
      <c r="AJ446"/>
      <c r="AK446"/>
      <c r="AL446"/>
      <c r="AM446"/>
    </row>
    <row r="447" spans="2:39" ht="15.75" customHeight="1">
      <c r="B447" s="11"/>
      <c r="C447" s="11"/>
      <c r="D447" s="4"/>
      <c r="E447" s="4"/>
      <c r="F447" s="4"/>
      <c r="G447" s="4"/>
      <c r="H447" s="4"/>
      <c r="I447" s="4"/>
      <c r="J447" s="4"/>
      <c r="K447" s="4"/>
      <c r="L447" s="4"/>
      <c r="M447" s="4"/>
      <c r="N447"/>
      <c r="O447"/>
      <c r="P447"/>
      <c r="Q447"/>
      <c r="R447"/>
      <c r="S447"/>
      <c r="T447"/>
      <c r="U447"/>
      <c r="V447"/>
      <c r="W447"/>
      <c r="X447"/>
      <c r="Y447"/>
      <c r="Z447"/>
      <c r="AA447"/>
      <c r="AB447"/>
      <c r="AC447"/>
      <c r="AD447"/>
      <c r="AE447"/>
      <c r="AF447"/>
      <c r="AG447"/>
      <c r="AH447"/>
      <c r="AI447"/>
      <c r="AJ447"/>
      <c r="AK447"/>
      <c r="AL447"/>
      <c r="AM447"/>
    </row>
    <row r="448" spans="2:39" ht="15.75" customHeight="1">
      <c r="B448" s="11"/>
      <c r="C448" s="12" t="s">
        <v>1060</v>
      </c>
      <c r="D448" s="4"/>
      <c r="E448" s="4"/>
      <c r="F448" s="4"/>
      <c r="G448" s="4"/>
      <c r="H448" s="4"/>
      <c r="I448" s="4"/>
      <c r="J448" s="4"/>
      <c r="K448" s="4"/>
      <c r="L448" s="4"/>
      <c r="M448" s="4"/>
      <c r="N448"/>
      <c r="O448"/>
      <c r="P448"/>
      <c r="Q448"/>
      <c r="R448"/>
      <c r="S448"/>
      <c r="T448"/>
      <c r="U448"/>
      <c r="V448"/>
      <c r="W448"/>
      <c r="X448"/>
      <c r="Y448"/>
      <c r="Z448"/>
      <c r="AA448"/>
      <c r="AB448"/>
      <c r="AC448"/>
      <c r="AD448"/>
      <c r="AE448"/>
      <c r="AF448"/>
      <c r="AG448"/>
      <c r="AH448"/>
      <c r="AI448"/>
      <c r="AJ448"/>
      <c r="AK448"/>
      <c r="AL448"/>
      <c r="AM448"/>
    </row>
    <row r="449" spans="2:39" ht="15.75" customHeight="1">
      <c r="B449" s="11"/>
      <c r="C449" s="11"/>
      <c r="D449" s="4"/>
      <c r="E449" s="4"/>
      <c r="F449" s="4"/>
      <c r="G449" s="4"/>
      <c r="H449" s="4"/>
      <c r="I449" s="4"/>
      <c r="J449" s="4"/>
      <c r="K449" s="4"/>
      <c r="L449" s="4"/>
      <c r="M449" s="4"/>
      <c r="N449"/>
      <c r="O449"/>
      <c r="P449"/>
      <c r="Q449"/>
      <c r="R449"/>
      <c r="S449"/>
      <c r="T449"/>
      <c r="U449"/>
      <c r="V449"/>
      <c r="W449"/>
      <c r="X449"/>
      <c r="Y449"/>
      <c r="Z449"/>
      <c r="AA449"/>
      <c r="AB449"/>
      <c r="AC449"/>
      <c r="AD449"/>
      <c r="AE449"/>
      <c r="AF449"/>
      <c r="AG449"/>
      <c r="AH449"/>
      <c r="AI449"/>
      <c r="AJ449"/>
      <c r="AK449"/>
      <c r="AL449"/>
      <c r="AM449"/>
    </row>
    <row r="450" spans="2:39" ht="15.75" customHeight="1">
      <c r="B450" s="11"/>
      <c r="C450" s="4" t="s">
        <v>1061</v>
      </c>
      <c r="D450" s="4"/>
      <c r="E450" s="4"/>
      <c r="F450" s="4"/>
      <c r="G450" s="4"/>
      <c r="H450" s="4"/>
      <c r="I450" s="4"/>
      <c r="J450" s="4"/>
      <c r="K450" s="4"/>
      <c r="L450" s="4"/>
      <c r="M450" s="4"/>
      <c r="N450"/>
      <c r="O450"/>
      <c r="P450"/>
      <c r="Q450"/>
      <c r="R450"/>
      <c r="S450"/>
      <c r="T450"/>
      <c r="U450"/>
      <c r="V450"/>
      <c r="W450"/>
      <c r="X450"/>
      <c r="Y450"/>
      <c r="Z450"/>
      <c r="AA450"/>
      <c r="AB450"/>
      <c r="AC450"/>
      <c r="AD450"/>
      <c r="AE450"/>
      <c r="AF450"/>
      <c r="AG450"/>
      <c r="AH450"/>
      <c r="AI450"/>
      <c r="AJ450"/>
      <c r="AK450"/>
      <c r="AL450"/>
      <c r="AM450"/>
    </row>
    <row r="451" spans="2:39" ht="15.75" customHeight="1">
      <c r="B451" s="11"/>
      <c r="C451" s="11" t="s">
        <v>1062</v>
      </c>
      <c r="D451" s="4"/>
      <c r="E451" s="4"/>
      <c r="F451" s="4"/>
      <c r="G451" s="4"/>
      <c r="H451" s="4"/>
      <c r="I451" s="4"/>
      <c r="J451" s="4"/>
      <c r="K451" s="4"/>
      <c r="L451" s="4"/>
      <c r="M451" s="4"/>
      <c r="N451"/>
      <c r="O451"/>
      <c r="P451"/>
      <c r="Q451"/>
      <c r="R451"/>
      <c r="S451"/>
      <c r="T451"/>
      <c r="U451"/>
      <c r="V451"/>
      <c r="W451"/>
      <c r="X451"/>
      <c r="Y451"/>
      <c r="Z451"/>
      <c r="AA451"/>
      <c r="AB451"/>
      <c r="AC451"/>
      <c r="AD451"/>
      <c r="AE451"/>
      <c r="AF451"/>
      <c r="AG451"/>
      <c r="AH451"/>
      <c r="AI451"/>
      <c r="AJ451"/>
      <c r="AK451"/>
      <c r="AL451"/>
      <c r="AM451"/>
    </row>
    <row r="452" spans="2:39" ht="15.75" customHeight="1">
      <c r="B452" s="11"/>
      <c r="C452" s="11"/>
      <c r="D452" s="4"/>
      <c r="E452" s="4"/>
      <c r="F452" s="4"/>
      <c r="G452" s="4"/>
      <c r="H452" s="4"/>
      <c r="I452" s="4"/>
      <c r="J452" s="4"/>
      <c r="K452" s="4"/>
      <c r="L452" s="4"/>
      <c r="M452" s="4"/>
      <c r="N452"/>
      <c r="O452"/>
      <c r="P452"/>
      <c r="Q452"/>
      <c r="R452"/>
      <c r="S452"/>
      <c r="T452"/>
      <c r="U452"/>
      <c r="V452"/>
      <c r="W452"/>
      <c r="X452"/>
      <c r="Y452"/>
      <c r="Z452"/>
      <c r="AA452"/>
      <c r="AB452"/>
      <c r="AC452"/>
      <c r="AD452"/>
      <c r="AE452"/>
      <c r="AF452"/>
      <c r="AG452"/>
      <c r="AH452"/>
      <c r="AI452"/>
      <c r="AJ452"/>
      <c r="AK452"/>
      <c r="AL452"/>
      <c r="AM452"/>
    </row>
    <row r="453" spans="2:39" ht="15.75" customHeight="1">
      <c r="B453" s="11"/>
      <c r="C453" s="329" t="s">
        <v>1063</v>
      </c>
      <c r="D453" s="4"/>
      <c r="E453" s="4"/>
      <c r="F453" s="4"/>
      <c r="G453" s="4"/>
      <c r="H453" s="4"/>
      <c r="I453" s="4"/>
      <c r="J453" s="4"/>
      <c r="K453" s="4"/>
      <c r="L453" s="4"/>
      <c r="M453" s="4"/>
      <c r="N453"/>
      <c r="O453"/>
      <c r="P453"/>
      <c r="Q453"/>
      <c r="R453"/>
      <c r="S453"/>
      <c r="T453"/>
      <c r="U453"/>
      <c r="V453"/>
      <c r="W453"/>
      <c r="X453"/>
      <c r="Y453"/>
      <c r="Z453"/>
      <c r="AA453"/>
      <c r="AB453"/>
      <c r="AC453"/>
      <c r="AD453"/>
      <c r="AE453"/>
      <c r="AF453"/>
      <c r="AG453"/>
      <c r="AH453"/>
      <c r="AI453"/>
      <c r="AJ453"/>
      <c r="AK453"/>
      <c r="AL453"/>
      <c r="AM453"/>
    </row>
    <row r="454" spans="2:39" ht="15.75" customHeight="1">
      <c r="B454" s="11"/>
      <c r="C454" s="329" t="s">
        <v>1064</v>
      </c>
      <c r="D454" s="4"/>
      <c r="E454" s="4"/>
      <c r="F454" s="4"/>
      <c r="G454" s="4"/>
      <c r="H454" s="4"/>
      <c r="I454" s="4"/>
      <c r="J454" s="4"/>
      <c r="K454" s="4"/>
      <c r="L454" s="4"/>
      <c r="M454" s="4"/>
      <c r="N454"/>
      <c r="O454"/>
      <c r="P454"/>
      <c r="Q454"/>
      <c r="R454"/>
      <c r="S454"/>
      <c r="T454"/>
      <c r="U454"/>
      <c r="V454"/>
      <c r="W454"/>
      <c r="X454"/>
      <c r="Y454"/>
      <c r="Z454"/>
      <c r="AA454"/>
      <c r="AB454"/>
      <c r="AC454"/>
      <c r="AD454"/>
      <c r="AE454"/>
      <c r="AF454"/>
      <c r="AG454"/>
      <c r="AH454"/>
      <c r="AI454"/>
      <c r="AJ454"/>
      <c r="AK454"/>
      <c r="AL454"/>
      <c r="AM454"/>
    </row>
    <row r="455" spans="2:39" ht="15.75" customHeight="1">
      <c r="B455" s="11"/>
      <c r="C455" s="330"/>
      <c r="D455" s="4"/>
      <c r="E455" s="4"/>
      <c r="F455" s="4"/>
      <c r="G455" s="4"/>
      <c r="H455" s="4"/>
      <c r="I455" s="4"/>
      <c r="J455" s="4"/>
      <c r="K455" s="4"/>
      <c r="L455" s="4"/>
      <c r="M455" s="4"/>
      <c r="N455"/>
      <c r="O455"/>
      <c r="P455"/>
      <c r="Q455"/>
      <c r="R455"/>
      <c r="S455"/>
      <c r="T455"/>
      <c r="U455"/>
      <c r="V455"/>
      <c r="W455"/>
      <c r="X455"/>
      <c r="Y455"/>
      <c r="Z455"/>
      <c r="AA455"/>
      <c r="AB455"/>
      <c r="AC455"/>
      <c r="AD455"/>
      <c r="AE455"/>
      <c r="AF455"/>
      <c r="AG455"/>
      <c r="AH455"/>
      <c r="AI455"/>
      <c r="AJ455"/>
      <c r="AK455"/>
      <c r="AL455"/>
      <c r="AM455"/>
    </row>
    <row r="456" spans="2:39" ht="15.75" customHeight="1">
      <c r="B456" s="11"/>
      <c r="C456" s="6" t="s">
        <v>1065</v>
      </c>
      <c r="D456" s="4"/>
      <c r="E456" s="4"/>
      <c r="F456" s="4"/>
      <c r="G456" s="4"/>
      <c r="H456" s="4"/>
      <c r="I456" s="4"/>
      <c r="J456" s="4"/>
      <c r="K456" s="4"/>
      <c r="L456" s="4"/>
      <c r="M456" s="4"/>
      <c r="N456"/>
      <c r="O456"/>
      <c r="P456"/>
      <c r="Q456"/>
      <c r="R456"/>
      <c r="S456"/>
      <c r="T456"/>
      <c r="U456"/>
      <c r="V456"/>
      <c r="W456"/>
      <c r="X456"/>
      <c r="Y456"/>
      <c r="Z456"/>
      <c r="AA456"/>
      <c r="AB456"/>
      <c r="AC456"/>
      <c r="AD456"/>
      <c r="AE456"/>
      <c r="AF456"/>
      <c r="AG456"/>
      <c r="AH456"/>
      <c r="AI456"/>
      <c r="AJ456"/>
      <c r="AK456"/>
      <c r="AL456"/>
      <c r="AM456"/>
    </row>
    <row r="457" spans="2:39" ht="15.75" customHeight="1">
      <c r="B457" s="11"/>
      <c r="C457" s="4"/>
      <c r="D457" s="4"/>
      <c r="E457" s="4"/>
      <c r="F457" s="4"/>
      <c r="G457" s="4"/>
      <c r="H457" s="4"/>
      <c r="I457" s="4"/>
      <c r="J457" s="4"/>
      <c r="K457" s="4"/>
      <c r="L457" s="4"/>
      <c r="M457" s="4"/>
      <c r="N457"/>
      <c r="O457"/>
      <c r="P457"/>
      <c r="Q457"/>
      <c r="R457"/>
      <c r="S457"/>
      <c r="T457"/>
      <c r="U457"/>
      <c r="V457"/>
      <c r="W457"/>
      <c r="X457"/>
      <c r="Y457"/>
      <c r="Z457"/>
      <c r="AA457"/>
      <c r="AB457"/>
      <c r="AC457"/>
      <c r="AD457"/>
      <c r="AE457"/>
      <c r="AF457"/>
      <c r="AG457"/>
      <c r="AH457"/>
      <c r="AI457"/>
      <c r="AJ457"/>
      <c r="AK457"/>
      <c r="AL457"/>
      <c r="AM457"/>
    </row>
    <row r="458" spans="2:39" ht="15.75" customHeight="1">
      <c r="B458" s="11"/>
      <c r="C458" s="4"/>
      <c r="D458" s="4"/>
      <c r="E458" s="4"/>
      <c r="F458" s="4"/>
      <c r="G458" s="4"/>
      <c r="H458" s="4"/>
      <c r="I458" s="4"/>
      <c r="J458" s="4"/>
      <c r="K458" s="4"/>
      <c r="L458" s="4"/>
      <c r="M458" s="4"/>
      <c r="N458"/>
      <c r="O458"/>
      <c r="P458"/>
      <c r="Q458"/>
      <c r="R458"/>
      <c r="S458"/>
      <c r="T458"/>
      <c r="U458"/>
      <c r="V458"/>
      <c r="W458"/>
      <c r="X458"/>
      <c r="Y458"/>
      <c r="Z458"/>
      <c r="AA458"/>
      <c r="AB458"/>
      <c r="AC458"/>
      <c r="AD458"/>
      <c r="AE458"/>
      <c r="AF458"/>
      <c r="AG458"/>
      <c r="AH458"/>
      <c r="AI458"/>
      <c r="AJ458"/>
      <c r="AK458"/>
      <c r="AL458"/>
      <c r="AM458"/>
    </row>
    <row r="459" spans="2:39" ht="15.75" customHeight="1">
      <c r="B459" s="11"/>
      <c r="C459" s="4"/>
      <c r="D459" s="4"/>
      <c r="E459" s="4"/>
      <c r="F459" s="4"/>
      <c r="G459" s="4"/>
      <c r="H459" s="4"/>
      <c r="I459" s="4"/>
      <c r="J459" s="4"/>
      <c r="K459" s="4"/>
      <c r="L459" s="4"/>
      <c r="M459" s="4"/>
      <c r="N459"/>
      <c r="O459"/>
      <c r="P459"/>
      <c r="Q459"/>
      <c r="R459"/>
      <c r="S459"/>
      <c r="T459"/>
      <c r="U459"/>
      <c r="V459"/>
      <c r="W459"/>
      <c r="X459"/>
      <c r="Y459"/>
      <c r="Z459"/>
      <c r="AA459"/>
      <c r="AB459"/>
      <c r="AC459"/>
      <c r="AD459"/>
      <c r="AE459"/>
      <c r="AF459"/>
      <c r="AG459"/>
      <c r="AH459"/>
      <c r="AI459"/>
      <c r="AJ459"/>
      <c r="AK459"/>
      <c r="AL459"/>
      <c r="AM459"/>
    </row>
    <row r="460" spans="2:39" ht="15.75" customHeight="1">
      <c r="B460" s="328" t="s">
        <v>1066</v>
      </c>
      <c r="C460" s="4"/>
      <c r="D460" s="4"/>
      <c r="E460" s="4"/>
      <c r="F460" s="4"/>
      <c r="G460" s="4"/>
      <c r="H460" s="4"/>
      <c r="I460" s="4"/>
      <c r="J460" s="4"/>
      <c r="K460" s="4"/>
      <c r="L460" s="4"/>
      <c r="M460" s="4"/>
      <c r="N460"/>
      <c r="O460"/>
      <c r="P460"/>
      <c r="Q460"/>
      <c r="R460"/>
      <c r="S460"/>
      <c r="T460"/>
      <c r="U460"/>
      <c r="V460"/>
      <c r="W460"/>
      <c r="X460"/>
      <c r="Y460"/>
      <c r="Z460"/>
      <c r="AA460"/>
      <c r="AB460"/>
      <c r="AC460"/>
      <c r="AD460"/>
      <c r="AE460"/>
      <c r="AF460"/>
      <c r="AG460"/>
      <c r="AH460"/>
      <c r="AI460"/>
      <c r="AJ460"/>
      <c r="AK460"/>
      <c r="AL460"/>
      <c r="AM460"/>
    </row>
    <row r="461" spans="2:39" ht="15.75" customHeight="1">
      <c r="B461" s="11"/>
      <c r="C461" s="4"/>
      <c r="D461" s="4"/>
      <c r="E461" s="4"/>
      <c r="F461" s="4"/>
      <c r="G461" s="4"/>
      <c r="H461" s="4"/>
      <c r="I461" s="4"/>
      <c r="J461" s="4"/>
      <c r="K461" s="4"/>
      <c r="L461" s="4"/>
      <c r="M461" s="4"/>
      <c r="N461"/>
      <c r="O461"/>
      <c r="P461"/>
      <c r="Q461"/>
      <c r="R461"/>
      <c r="S461"/>
      <c r="T461"/>
      <c r="U461"/>
      <c r="V461"/>
      <c r="W461"/>
      <c r="X461"/>
      <c r="Y461"/>
      <c r="Z461"/>
      <c r="AA461"/>
      <c r="AB461"/>
      <c r="AC461"/>
      <c r="AD461"/>
      <c r="AE461"/>
      <c r="AF461"/>
      <c r="AG461"/>
      <c r="AH461"/>
      <c r="AI461"/>
      <c r="AJ461"/>
      <c r="AK461"/>
      <c r="AL461"/>
      <c r="AM461"/>
    </row>
    <row r="462" spans="2:39" ht="15.75" customHeight="1">
      <c r="B462" s="11"/>
      <c r="C462" s="12" t="s">
        <v>1067</v>
      </c>
      <c r="D462" s="11"/>
      <c r="E462" s="11"/>
      <c r="F462" s="11"/>
      <c r="G462" s="11"/>
      <c r="H462" s="11"/>
      <c r="I462" s="11"/>
      <c r="J462" s="11"/>
      <c r="K462" s="11"/>
      <c r="L462" s="11"/>
      <c r="M462" s="11"/>
      <c r="N462"/>
      <c r="O462"/>
      <c r="P462"/>
      <c r="Q462"/>
      <c r="R462"/>
      <c r="S462"/>
      <c r="T462"/>
      <c r="U462"/>
      <c r="V462"/>
      <c r="W462"/>
      <c r="X462"/>
      <c r="Y462"/>
      <c r="Z462"/>
      <c r="AA462"/>
      <c r="AB462"/>
      <c r="AC462"/>
      <c r="AD462"/>
      <c r="AE462"/>
      <c r="AF462"/>
      <c r="AG462"/>
      <c r="AH462"/>
      <c r="AI462"/>
      <c r="AJ462"/>
      <c r="AK462"/>
      <c r="AL462"/>
      <c r="AM462"/>
    </row>
    <row r="463" spans="2:39" ht="15.75" customHeight="1">
      <c r="B463" s="11"/>
      <c r="C463" s="11"/>
      <c r="D463" s="11"/>
      <c r="E463" s="11"/>
      <c r="F463" s="11"/>
      <c r="G463" s="11"/>
      <c r="H463" s="11"/>
      <c r="I463" s="11"/>
      <c r="J463" s="11"/>
      <c r="K463" s="11"/>
      <c r="L463" s="11"/>
      <c r="M463" s="11"/>
      <c r="N463"/>
      <c r="O463"/>
      <c r="P463"/>
      <c r="Q463"/>
      <c r="R463"/>
      <c r="S463"/>
      <c r="T463"/>
      <c r="U463"/>
      <c r="V463"/>
      <c r="W463"/>
      <c r="X463"/>
      <c r="Y463"/>
      <c r="Z463"/>
      <c r="AA463"/>
      <c r="AB463"/>
      <c r="AC463"/>
      <c r="AD463"/>
      <c r="AE463"/>
      <c r="AF463"/>
      <c r="AG463"/>
      <c r="AH463"/>
      <c r="AI463"/>
      <c r="AJ463"/>
      <c r="AK463"/>
      <c r="AL463"/>
      <c r="AM463"/>
    </row>
    <row r="464" spans="2:39" ht="15.75" customHeight="1">
      <c r="B464" s="11"/>
      <c r="C464" s="11" t="s">
        <v>1068</v>
      </c>
      <c r="D464" s="11"/>
      <c r="E464" s="11"/>
      <c r="F464" s="11"/>
      <c r="G464" s="11"/>
      <c r="H464" s="11"/>
      <c r="I464" s="11"/>
      <c r="J464" s="11"/>
      <c r="K464" s="11"/>
      <c r="L464" s="11"/>
      <c r="M464" s="11"/>
      <c r="N464"/>
      <c r="O464"/>
      <c r="P464"/>
      <c r="Q464"/>
      <c r="R464"/>
      <c r="S464"/>
      <c r="T464"/>
      <c r="U464"/>
      <c r="V464"/>
      <c r="W464"/>
      <c r="X464"/>
      <c r="Y464"/>
      <c r="Z464"/>
      <c r="AA464"/>
      <c r="AB464"/>
      <c r="AC464"/>
      <c r="AD464"/>
      <c r="AE464"/>
      <c r="AF464"/>
      <c r="AG464"/>
      <c r="AH464"/>
      <c r="AI464"/>
      <c r="AJ464"/>
      <c r="AK464"/>
      <c r="AL464"/>
      <c r="AM464"/>
    </row>
    <row r="465" spans="2:39" ht="15.75" customHeight="1">
      <c r="B465" s="11"/>
      <c r="C465" s="11" t="s">
        <v>1069</v>
      </c>
      <c r="D465" s="11"/>
      <c r="E465" s="11"/>
      <c r="F465" s="11"/>
      <c r="G465" s="11"/>
      <c r="H465" s="11"/>
      <c r="I465" s="11"/>
      <c r="J465" s="11"/>
      <c r="K465" s="11"/>
      <c r="L465" s="11"/>
      <c r="M465" s="11"/>
      <c r="N465"/>
      <c r="O465"/>
      <c r="P465"/>
      <c r="Q465"/>
      <c r="R465"/>
      <c r="S465"/>
      <c r="T465"/>
      <c r="U465"/>
      <c r="V465"/>
      <c r="W465"/>
      <c r="X465"/>
      <c r="Y465"/>
      <c r="Z465"/>
      <c r="AA465"/>
      <c r="AB465"/>
      <c r="AC465"/>
      <c r="AD465"/>
      <c r="AE465"/>
      <c r="AF465"/>
      <c r="AG465"/>
      <c r="AH465"/>
      <c r="AI465"/>
      <c r="AJ465"/>
      <c r="AK465"/>
      <c r="AL465"/>
      <c r="AM465"/>
    </row>
    <row r="466" spans="2:39" ht="15.75" customHeight="1">
      <c r="B466" s="11"/>
      <c r="C466" s="11" t="s">
        <v>1070</v>
      </c>
      <c r="D466" s="11"/>
      <c r="E466" s="11"/>
      <c r="F466" s="11"/>
      <c r="G466" s="11"/>
      <c r="H466" s="11"/>
      <c r="I466" s="11"/>
      <c r="J466" s="11"/>
      <c r="K466" s="11"/>
      <c r="L466" s="11"/>
      <c r="M466" s="11"/>
      <c r="N466"/>
      <c r="O466"/>
      <c r="P466"/>
      <c r="Q466"/>
      <c r="R466"/>
      <c r="S466"/>
      <c r="T466"/>
      <c r="U466"/>
      <c r="V466"/>
      <c r="W466"/>
      <c r="X466"/>
      <c r="Y466"/>
      <c r="Z466"/>
      <c r="AA466"/>
      <c r="AB466"/>
      <c r="AC466"/>
      <c r="AD466"/>
      <c r="AE466"/>
      <c r="AF466"/>
      <c r="AG466"/>
      <c r="AH466"/>
      <c r="AI466"/>
      <c r="AJ466"/>
      <c r="AK466"/>
      <c r="AL466"/>
      <c r="AM466"/>
    </row>
    <row r="467" spans="2:39" ht="15.75" customHeight="1">
      <c r="B467" s="11"/>
      <c r="C467" s="11"/>
      <c r="D467" s="11"/>
      <c r="E467" s="11"/>
      <c r="F467" s="11"/>
      <c r="G467" s="11"/>
      <c r="H467" s="11"/>
      <c r="I467" s="11"/>
      <c r="J467" s="11"/>
      <c r="K467" s="11"/>
      <c r="L467" s="11"/>
      <c r="M467" s="11"/>
      <c r="N467"/>
      <c r="O467"/>
      <c r="P467"/>
      <c r="Q467"/>
      <c r="R467"/>
      <c r="S467"/>
      <c r="T467"/>
      <c r="U467"/>
      <c r="V467"/>
      <c r="W467"/>
      <c r="X467"/>
      <c r="Y467"/>
      <c r="Z467"/>
      <c r="AA467"/>
      <c r="AB467"/>
      <c r="AC467"/>
      <c r="AD467"/>
      <c r="AE467"/>
      <c r="AF467"/>
      <c r="AG467"/>
      <c r="AH467"/>
      <c r="AI467"/>
      <c r="AJ467"/>
      <c r="AK467"/>
      <c r="AL467"/>
      <c r="AM467"/>
    </row>
    <row r="468" spans="2:39" ht="15.75" customHeight="1">
      <c r="B468" s="11"/>
      <c r="C468" s="11"/>
      <c r="D468" s="11"/>
      <c r="E468" s="11"/>
      <c r="F468" s="11"/>
      <c r="G468" s="11"/>
      <c r="H468" s="11"/>
      <c r="I468" s="11"/>
      <c r="J468" s="11"/>
      <c r="K468" s="11"/>
      <c r="L468" s="11"/>
      <c r="M468" s="11"/>
      <c r="N468"/>
      <c r="O468"/>
      <c r="P468"/>
      <c r="Q468"/>
      <c r="R468"/>
      <c r="S468"/>
      <c r="T468"/>
      <c r="U468"/>
      <c r="V468"/>
      <c r="W468"/>
      <c r="X468"/>
      <c r="Y468"/>
      <c r="Z468"/>
      <c r="AA468"/>
      <c r="AB468"/>
      <c r="AC468"/>
      <c r="AD468"/>
      <c r="AE468"/>
      <c r="AF468"/>
      <c r="AG468"/>
      <c r="AH468"/>
      <c r="AI468"/>
      <c r="AJ468"/>
      <c r="AK468"/>
      <c r="AL468"/>
      <c r="AM468"/>
    </row>
    <row r="469" spans="2:39" ht="15.75" customHeight="1">
      <c r="B469" s="11"/>
      <c r="C469" s="12" t="s">
        <v>1071</v>
      </c>
      <c r="D469" s="11"/>
      <c r="E469" s="11"/>
      <c r="F469" s="11"/>
      <c r="G469" s="11"/>
      <c r="H469" s="11"/>
      <c r="I469" s="11"/>
      <c r="J469" s="11"/>
      <c r="K469" s="11"/>
      <c r="L469" s="11"/>
      <c r="M469" s="11"/>
      <c r="N469"/>
      <c r="O469"/>
      <c r="P469"/>
      <c r="Q469"/>
      <c r="R469"/>
      <c r="S469"/>
      <c r="T469"/>
      <c r="U469"/>
      <c r="V469"/>
      <c r="W469"/>
      <c r="X469"/>
      <c r="Y469"/>
      <c r="Z469"/>
      <c r="AA469"/>
      <c r="AB469"/>
      <c r="AC469"/>
      <c r="AD469"/>
      <c r="AE469"/>
      <c r="AF469"/>
      <c r="AG469"/>
      <c r="AH469"/>
      <c r="AI469"/>
      <c r="AJ469"/>
      <c r="AK469"/>
      <c r="AL469"/>
      <c r="AM469"/>
    </row>
    <row r="470" spans="2:39" ht="15.75" customHeight="1">
      <c r="B470" s="11"/>
      <c r="C470" s="11"/>
      <c r="D470" s="11"/>
      <c r="E470" s="11"/>
      <c r="F470" s="11"/>
      <c r="G470" s="11"/>
      <c r="H470" s="11"/>
      <c r="I470" s="11"/>
      <c r="J470" s="11"/>
      <c r="K470" s="11"/>
      <c r="L470" s="11"/>
      <c r="M470" s="11"/>
      <c r="N470"/>
      <c r="O470"/>
      <c r="P470"/>
      <c r="Q470"/>
      <c r="R470"/>
      <c r="S470"/>
      <c r="T470"/>
      <c r="U470"/>
      <c r="V470"/>
      <c r="W470"/>
      <c r="X470"/>
      <c r="Y470"/>
      <c r="Z470"/>
      <c r="AA470"/>
      <c r="AB470"/>
      <c r="AC470"/>
      <c r="AD470"/>
      <c r="AE470"/>
      <c r="AF470"/>
      <c r="AG470"/>
      <c r="AH470"/>
      <c r="AI470"/>
      <c r="AJ470"/>
      <c r="AK470"/>
      <c r="AL470"/>
      <c r="AM470"/>
    </row>
    <row r="471" spans="2:39" ht="15.75" customHeight="1">
      <c r="B471" s="11"/>
      <c r="C471" s="11" t="s">
        <v>134</v>
      </c>
      <c r="D471" s="11"/>
      <c r="E471" s="11"/>
      <c r="F471" s="11"/>
      <c r="G471" s="11"/>
      <c r="H471" s="11"/>
      <c r="I471" s="11"/>
      <c r="J471" s="11"/>
      <c r="K471" s="11"/>
      <c r="L471" s="11"/>
      <c r="M471" s="11"/>
      <c r="N471"/>
      <c r="O471"/>
      <c r="P471"/>
      <c r="Q471"/>
      <c r="R471"/>
      <c r="S471"/>
      <c r="T471"/>
      <c r="U471"/>
      <c r="V471"/>
      <c r="W471"/>
      <c r="X471"/>
      <c r="Y471"/>
      <c r="Z471"/>
      <c r="AA471"/>
      <c r="AB471"/>
      <c r="AC471"/>
      <c r="AD471"/>
      <c r="AE471"/>
      <c r="AF471"/>
      <c r="AG471"/>
      <c r="AH471"/>
      <c r="AI471"/>
      <c r="AJ471"/>
      <c r="AK471"/>
      <c r="AL471"/>
      <c r="AM471"/>
    </row>
    <row r="472" spans="2:39" ht="15.75" customHeight="1">
      <c r="B472" s="11"/>
      <c r="C472" s="11" t="s">
        <v>135</v>
      </c>
      <c r="D472" s="11"/>
      <c r="E472" s="11"/>
      <c r="F472" s="11"/>
      <c r="G472" s="11"/>
      <c r="H472" s="11"/>
      <c r="I472" s="11"/>
      <c r="J472" s="11"/>
      <c r="K472" s="11"/>
      <c r="L472" s="11"/>
      <c r="M472" s="11"/>
      <c r="N472"/>
      <c r="O472"/>
      <c r="P472"/>
      <c r="Q472"/>
      <c r="R472"/>
      <c r="S472"/>
      <c r="T472"/>
      <c r="U472"/>
      <c r="V472"/>
      <c r="W472"/>
      <c r="X472"/>
      <c r="Y472"/>
      <c r="Z472"/>
      <c r="AA472"/>
      <c r="AB472"/>
      <c r="AC472"/>
      <c r="AD472"/>
      <c r="AE472"/>
      <c r="AF472"/>
      <c r="AG472"/>
      <c r="AH472"/>
      <c r="AI472"/>
      <c r="AJ472"/>
      <c r="AK472"/>
      <c r="AL472"/>
      <c r="AM472"/>
    </row>
    <row r="473" spans="2:39" ht="15.75" customHeight="1">
      <c r="B473" s="11"/>
      <c r="C473" s="4" t="s">
        <v>1072</v>
      </c>
      <c r="D473" s="11"/>
      <c r="E473" s="11"/>
      <c r="F473" s="11"/>
      <c r="G473" s="11"/>
      <c r="H473" s="11"/>
      <c r="I473" s="11"/>
      <c r="J473" s="11"/>
      <c r="K473" s="11"/>
      <c r="L473" s="11"/>
      <c r="M473" s="11"/>
      <c r="N473"/>
      <c r="O473"/>
      <c r="P473"/>
      <c r="Q473"/>
      <c r="R473"/>
      <c r="S473"/>
      <c r="T473"/>
      <c r="U473"/>
      <c r="V473"/>
      <c r="W473"/>
      <c r="X473"/>
      <c r="Y473"/>
      <c r="Z473"/>
      <c r="AA473"/>
      <c r="AB473"/>
      <c r="AC473"/>
      <c r="AD473"/>
      <c r="AE473"/>
      <c r="AF473"/>
      <c r="AG473"/>
      <c r="AH473"/>
      <c r="AI473"/>
      <c r="AJ473"/>
      <c r="AK473"/>
      <c r="AL473"/>
      <c r="AM473"/>
    </row>
    <row r="474" spans="2:39" ht="15.75" customHeight="1">
      <c r="B474" s="11"/>
      <c r="C474" s="11"/>
      <c r="D474" s="11"/>
      <c r="E474" s="11"/>
      <c r="F474" s="11"/>
      <c r="G474" s="11"/>
      <c r="H474" s="11"/>
      <c r="I474" s="11"/>
      <c r="J474" s="11"/>
      <c r="K474" s="11"/>
      <c r="L474" s="11"/>
      <c r="M474" s="11"/>
      <c r="N474"/>
      <c r="O474"/>
      <c r="P474"/>
      <c r="Q474"/>
      <c r="R474"/>
      <c r="S474"/>
      <c r="T474"/>
      <c r="U474"/>
      <c r="V474"/>
      <c r="W474"/>
      <c r="X474"/>
      <c r="Y474"/>
      <c r="Z474"/>
      <c r="AA474"/>
      <c r="AB474"/>
      <c r="AC474"/>
      <c r="AD474"/>
      <c r="AE474"/>
      <c r="AF474"/>
      <c r="AG474"/>
      <c r="AH474"/>
      <c r="AI474"/>
      <c r="AJ474"/>
      <c r="AK474"/>
      <c r="AL474"/>
      <c r="AM474"/>
    </row>
    <row r="475" spans="2:39" ht="15.75" customHeight="1">
      <c r="B475" s="11"/>
      <c r="C475" s="4" t="s">
        <v>136</v>
      </c>
      <c r="D475" s="11"/>
      <c r="E475" s="11"/>
      <c r="F475" s="11"/>
      <c r="G475" s="11"/>
      <c r="H475" s="11"/>
      <c r="I475" s="11"/>
      <c r="J475" s="11"/>
      <c r="K475" s="11"/>
      <c r="L475" s="11"/>
      <c r="M475" s="11"/>
      <c r="N475"/>
      <c r="O475"/>
      <c r="P475"/>
      <c r="Q475"/>
      <c r="R475"/>
      <c r="S475"/>
      <c r="T475"/>
      <c r="U475"/>
      <c r="V475"/>
      <c r="W475"/>
      <c r="X475"/>
      <c r="Y475"/>
      <c r="Z475"/>
      <c r="AA475"/>
      <c r="AB475"/>
      <c r="AC475"/>
      <c r="AD475"/>
      <c r="AE475"/>
      <c r="AF475"/>
      <c r="AG475"/>
      <c r="AH475"/>
      <c r="AI475"/>
      <c r="AJ475"/>
      <c r="AK475"/>
      <c r="AL475"/>
      <c r="AM475"/>
    </row>
    <row r="476" spans="2:39" ht="15.75" customHeight="1">
      <c r="B476" s="11"/>
      <c r="C476" s="4" t="s">
        <v>1073</v>
      </c>
      <c r="D476" s="11"/>
      <c r="E476" s="11"/>
      <c r="F476" s="11"/>
      <c r="G476" s="11"/>
      <c r="H476" s="11"/>
      <c r="I476" s="11"/>
      <c r="J476" s="11"/>
      <c r="K476" s="11"/>
      <c r="L476" s="11"/>
      <c r="M476" s="11"/>
      <c r="N476"/>
      <c r="O476"/>
      <c r="P476"/>
      <c r="Q476"/>
      <c r="R476"/>
      <c r="S476"/>
      <c r="T476"/>
      <c r="U476"/>
      <c r="V476"/>
      <c r="W476"/>
      <c r="X476"/>
      <c r="Y476"/>
      <c r="Z476"/>
      <c r="AA476"/>
      <c r="AB476"/>
      <c r="AC476"/>
      <c r="AD476"/>
      <c r="AE476"/>
      <c r="AF476"/>
      <c r="AG476"/>
      <c r="AH476"/>
      <c r="AI476"/>
      <c r="AJ476"/>
      <c r="AK476"/>
      <c r="AL476"/>
      <c r="AM476"/>
    </row>
    <row r="477" spans="2:39" ht="15.75" customHeight="1">
      <c r="B477" s="4"/>
      <c r="C477" s="4" t="s">
        <v>1074</v>
      </c>
      <c r="D477" s="11"/>
      <c r="E477" s="11"/>
      <c r="F477" s="11"/>
      <c r="G477" s="11"/>
      <c r="H477" s="11"/>
      <c r="I477" s="11"/>
      <c r="J477" s="11"/>
      <c r="K477" s="11"/>
      <c r="L477" s="11"/>
      <c r="M477" s="11"/>
      <c r="N477"/>
      <c r="O477"/>
      <c r="P477"/>
      <c r="Q477"/>
      <c r="R477"/>
      <c r="S477"/>
      <c r="T477"/>
      <c r="U477"/>
      <c r="V477"/>
      <c r="W477"/>
      <c r="X477"/>
      <c r="Y477"/>
      <c r="Z477"/>
      <c r="AA477"/>
      <c r="AB477"/>
      <c r="AC477"/>
      <c r="AD477"/>
      <c r="AE477"/>
      <c r="AF477"/>
      <c r="AG477"/>
      <c r="AH477"/>
      <c r="AI477"/>
      <c r="AJ477"/>
      <c r="AK477"/>
      <c r="AL477"/>
      <c r="AM477"/>
    </row>
    <row r="478" spans="2:39" ht="15.75" customHeight="1">
      <c r="B478" s="11"/>
      <c r="C478" s="11"/>
      <c r="D478" s="11"/>
      <c r="E478" s="11"/>
      <c r="F478" s="11"/>
      <c r="G478" s="11"/>
      <c r="H478" s="11"/>
      <c r="I478" s="11"/>
      <c r="J478" s="11"/>
      <c r="K478" s="11"/>
      <c r="L478" s="11"/>
      <c r="M478" s="11"/>
      <c r="N478"/>
      <c r="O478"/>
      <c r="P478"/>
      <c r="Q478"/>
      <c r="R478"/>
      <c r="S478"/>
      <c r="T478"/>
      <c r="U478"/>
      <c r="V478"/>
      <c r="W478"/>
      <c r="X478"/>
      <c r="Y478"/>
      <c r="Z478"/>
      <c r="AA478"/>
      <c r="AB478"/>
      <c r="AC478"/>
      <c r="AD478"/>
      <c r="AE478"/>
      <c r="AF478"/>
      <c r="AG478"/>
      <c r="AH478"/>
      <c r="AI478"/>
      <c r="AJ478"/>
      <c r="AK478"/>
      <c r="AL478"/>
      <c r="AM478"/>
    </row>
    <row r="479" spans="2:39" ht="15.75" customHeight="1">
      <c r="B479" s="4"/>
      <c r="C479" s="4" t="s">
        <v>1075</v>
      </c>
      <c r="D479" s="11"/>
      <c r="E479" s="11"/>
      <c r="F479" s="11"/>
      <c r="G479" s="11"/>
      <c r="H479" s="11"/>
      <c r="I479" s="11"/>
      <c r="J479" s="11"/>
      <c r="K479" s="11"/>
      <c r="L479" s="11"/>
      <c r="M479" s="11"/>
      <c r="N479"/>
      <c r="O479"/>
      <c r="P479"/>
      <c r="Q479"/>
      <c r="R479"/>
      <c r="S479"/>
      <c r="T479"/>
      <c r="U479"/>
      <c r="V479"/>
      <c r="W479"/>
      <c r="X479"/>
      <c r="Y479"/>
      <c r="Z479"/>
      <c r="AA479"/>
      <c r="AB479"/>
      <c r="AC479"/>
      <c r="AD479"/>
      <c r="AE479"/>
      <c r="AF479"/>
      <c r="AG479"/>
      <c r="AH479"/>
      <c r="AI479"/>
      <c r="AJ479"/>
      <c r="AK479"/>
      <c r="AL479"/>
      <c r="AM479"/>
    </row>
    <row r="480" spans="2:39" ht="15.75" customHeight="1">
      <c r="B480" s="4"/>
      <c r="C480" s="4"/>
      <c r="D480" s="11"/>
      <c r="E480" s="11"/>
      <c r="F480" s="11"/>
      <c r="G480" s="11"/>
      <c r="H480" s="11"/>
      <c r="I480" s="11"/>
      <c r="J480" s="11"/>
      <c r="K480" s="11"/>
      <c r="L480" s="11"/>
      <c r="M480" s="11"/>
      <c r="N480"/>
      <c r="O480"/>
      <c r="P480"/>
      <c r="Q480"/>
      <c r="R480"/>
      <c r="S480"/>
      <c r="T480"/>
      <c r="U480"/>
      <c r="V480"/>
      <c r="W480"/>
      <c r="X480"/>
      <c r="Y480"/>
      <c r="Z480"/>
      <c r="AA480"/>
      <c r="AB480"/>
      <c r="AC480"/>
      <c r="AD480"/>
      <c r="AE480"/>
      <c r="AF480"/>
      <c r="AG480"/>
      <c r="AH480"/>
      <c r="AI480"/>
      <c r="AJ480"/>
      <c r="AK480"/>
      <c r="AL480"/>
      <c r="AM480"/>
    </row>
    <row r="481" spans="2:39" ht="15.75" customHeight="1">
      <c r="B481" s="4"/>
      <c r="C481" s="11" t="s">
        <v>1076</v>
      </c>
      <c r="D481" s="11"/>
      <c r="E481" s="11"/>
      <c r="F481" s="11"/>
      <c r="G481" s="11"/>
      <c r="H481" s="11"/>
      <c r="I481" s="11"/>
      <c r="J481" s="11"/>
      <c r="K481" s="11"/>
      <c r="L481" s="11"/>
      <c r="M481" s="11"/>
      <c r="N481"/>
      <c r="O481"/>
      <c r="P481"/>
      <c r="Q481"/>
      <c r="R481"/>
      <c r="S481"/>
      <c r="T481"/>
      <c r="U481"/>
      <c r="V481"/>
      <c r="W481"/>
      <c r="X481"/>
      <c r="Y481"/>
      <c r="Z481"/>
      <c r="AA481"/>
      <c r="AB481"/>
      <c r="AC481"/>
      <c r="AD481"/>
      <c r="AE481"/>
      <c r="AF481"/>
      <c r="AG481"/>
      <c r="AH481"/>
      <c r="AI481"/>
      <c r="AJ481"/>
      <c r="AK481"/>
      <c r="AL481"/>
      <c r="AM481"/>
    </row>
    <row r="482" spans="2:39" ht="15.75" customHeight="1">
      <c r="B482" s="11"/>
      <c r="C482" s="11" t="s">
        <v>1077</v>
      </c>
      <c r="D482" s="11"/>
      <c r="E482" s="11"/>
      <c r="F482" s="11"/>
      <c r="G482" s="11"/>
      <c r="H482" s="11"/>
      <c r="I482" s="11"/>
      <c r="J482" s="11"/>
      <c r="K482" s="11"/>
      <c r="L482" s="11"/>
      <c r="M482" s="11"/>
      <c r="N482"/>
      <c r="O482"/>
      <c r="P482"/>
      <c r="Q482"/>
      <c r="R482"/>
      <c r="S482"/>
      <c r="T482"/>
      <c r="U482"/>
      <c r="V482"/>
      <c r="W482"/>
      <c r="X482"/>
      <c r="Y482"/>
      <c r="Z482"/>
      <c r="AA482"/>
      <c r="AB482"/>
      <c r="AC482"/>
      <c r="AD482"/>
      <c r="AE482"/>
      <c r="AF482"/>
      <c r="AG482"/>
      <c r="AH482"/>
      <c r="AI482"/>
      <c r="AJ482"/>
      <c r="AK482"/>
      <c r="AL482"/>
      <c r="AM482"/>
    </row>
    <row r="483" spans="2:39" ht="15.75" customHeight="1">
      <c r="B483" s="4"/>
      <c r="C483" s="11"/>
      <c r="D483" s="11"/>
      <c r="E483" s="11"/>
      <c r="F483" s="11"/>
      <c r="G483" s="11"/>
      <c r="H483" s="11"/>
      <c r="I483" s="11"/>
      <c r="J483" s="11"/>
      <c r="K483" s="11"/>
      <c r="L483" s="11"/>
      <c r="M483" s="11"/>
      <c r="N483"/>
      <c r="O483"/>
      <c r="P483"/>
      <c r="Q483"/>
      <c r="R483"/>
      <c r="S483"/>
      <c r="T483"/>
      <c r="U483"/>
      <c r="V483"/>
      <c r="W483"/>
      <c r="X483"/>
      <c r="Y483"/>
      <c r="Z483"/>
      <c r="AA483"/>
      <c r="AB483"/>
      <c r="AC483"/>
      <c r="AD483"/>
      <c r="AE483"/>
      <c r="AF483"/>
      <c r="AG483"/>
      <c r="AH483"/>
      <c r="AI483"/>
      <c r="AJ483"/>
      <c r="AK483"/>
      <c r="AL483"/>
      <c r="AM483"/>
    </row>
    <row r="484" spans="2:39" ht="15.75" customHeight="1">
      <c r="B484" s="6"/>
      <c r="C484" s="11"/>
      <c r="D484" s="11"/>
      <c r="E484" s="11"/>
      <c r="F484" s="11"/>
      <c r="G484" s="11"/>
      <c r="H484" s="11"/>
      <c r="I484" s="11"/>
      <c r="J484" s="11"/>
      <c r="K484" s="11"/>
      <c r="L484" s="11"/>
      <c r="M484" s="11"/>
      <c r="N484"/>
      <c r="O484"/>
      <c r="P484"/>
      <c r="Q484"/>
      <c r="R484"/>
      <c r="S484"/>
      <c r="T484"/>
      <c r="U484"/>
      <c r="V484"/>
      <c r="W484"/>
      <c r="X484"/>
      <c r="Y484"/>
      <c r="Z484"/>
      <c r="AA484"/>
      <c r="AB484"/>
      <c r="AC484"/>
      <c r="AD484"/>
      <c r="AE484"/>
      <c r="AF484"/>
      <c r="AG484"/>
      <c r="AH484"/>
      <c r="AI484"/>
      <c r="AJ484"/>
      <c r="AK484"/>
      <c r="AL484"/>
      <c r="AM484"/>
    </row>
    <row r="485" spans="2:39" ht="15.75" customHeight="1">
      <c r="B485" s="6"/>
      <c r="C485" s="12" t="s">
        <v>327</v>
      </c>
      <c r="D485" s="11"/>
      <c r="E485" s="11"/>
      <c r="F485" s="11"/>
      <c r="G485" s="11"/>
      <c r="H485" s="11"/>
      <c r="I485" s="11"/>
      <c r="J485" s="11"/>
      <c r="K485" s="11"/>
      <c r="L485" s="11"/>
      <c r="M485" s="11"/>
      <c r="N485"/>
      <c r="O485"/>
      <c r="P485"/>
      <c r="Q485"/>
      <c r="R485"/>
      <c r="S485"/>
      <c r="T485"/>
      <c r="U485"/>
      <c r="V485"/>
      <c r="W485"/>
      <c r="X485"/>
      <c r="Y485"/>
      <c r="Z485"/>
      <c r="AA485"/>
      <c r="AB485"/>
      <c r="AC485"/>
      <c r="AD485"/>
      <c r="AE485"/>
      <c r="AF485"/>
      <c r="AG485"/>
      <c r="AH485"/>
      <c r="AI485"/>
      <c r="AJ485"/>
      <c r="AK485"/>
      <c r="AL485"/>
      <c r="AM485"/>
    </row>
    <row r="486" spans="2:39" ht="15.75" customHeight="1">
      <c r="B486" s="4"/>
      <c r="C486" s="11"/>
      <c r="D486" s="11"/>
      <c r="E486" s="11"/>
      <c r="F486" s="11"/>
      <c r="G486" s="11"/>
      <c r="H486" s="11"/>
      <c r="I486" s="11"/>
      <c r="J486" s="11"/>
      <c r="K486" s="11"/>
      <c r="L486" s="11"/>
      <c r="M486" s="11"/>
      <c r="N486"/>
      <c r="O486"/>
      <c r="P486"/>
      <c r="Q486"/>
      <c r="R486"/>
      <c r="S486"/>
      <c r="T486"/>
      <c r="U486"/>
      <c r="V486"/>
      <c r="W486"/>
      <c r="X486"/>
      <c r="Y486"/>
      <c r="Z486"/>
      <c r="AA486"/>
      <c r="AB486"/>
      <c r="AC486"/>
      <c r="AD486"/>
      <c r="AE486"/>
      <c r="AF486"/>
      <c r="AG486"/>
      <c r="AH486"/>
      <c r="AI486"/>
      <c r="AJ486"/>
      <c r="AK486"/>
      <c r="AL486"/>
      <c r="AM486"/>
    </row>
    <row r="487" spans="2:39" ht="15.75" customHeight="1">
      <c r="B487" s="4"/>
      <c r="C487" s="11" t="s">
        <v>1078</v>
      </c>
      <c r="D487" s="11"/>
      <c r="E487" s="11"/>
      <c r="F487" s="11"/>
      <c r="G487" s="11"/>
      <c r="H487" s="11"/>
      <c r="I487" s="11"/>
      <c r="J487" s="11"/>
      <c r="K487" s="11"/>
      <c r="L487" s="11"/>
      <c r="M487" s="11"/>
      <c r="N487"/>
      <c r="O487"/>
      <c r="P487"/>
      <c r="Q487"/>
      <c r="R487"/>
      <c r="S487"/>
      <c r="T487"/>
      <c r="U487"/>
      <c r="V487"/>
      <c r="W487"/>
      <c r="X487"/>
      <c r="Y487"/>
      <c r="Z487"/>
      <c r="AA487"/>
      <c r="AB487"/>
      <c r="AC487"/>
      <c r="AD487"/>
      <c r="AE487"/>
      <c r="AF487"/>
      <c r="AG487"/>
      <c r="AH487"/>
      <c r="AI487"/>
      <c r="AJ487"/>
      <c r="AK487"/>
      <c r="AL487"/>
      <c r="AM487"/>
    </row>
    <row r="488" spans="2:39" ht="15.75" customHeight="1">
      <c r="B488" s="4"/>
      <c r="C488" s="328" t="s">
        <v>1079</v>
      </c>
      <c r="D488" s="11"/>
      <c r="E488" s="11"/>
      <c r="F488" s="11"/>
      <c r="G488" s="11"/>
      <c r="H488" s="11"/>
      <c r="I488" s="11"/>
      <c r="J488" s="11"/>
      <c r="K488" s="11"/>
      <c r="L488" s="11"/>
      <c r="M488" s="11"/>
      <c r="N488"/>
      <c r="O488"/>
      <c r="P488"/>
      <c r="Q488"/>
      <c r="R488"/>
      <c r="S488"/>
      <c r="T488"/>
      <c r="U488"/>
      <c r="V488"/>
      <c r="W488"/>
      <c r="X488"/>
      <c r="Y488"/>
      <c r="Z488"/>
      <c r="AA488"/>
      <c r="AB488"/>
      <c r="AC488"/>
      <c r="AD488"/>
      <c r="AE488"/>
      <c r="AF488"/>
      <c r="AG488"/>
      <c r="AH488"/>
      <c r="AI488"/>
      <c r="AJ488"/>
      <c r="AK488"/>
      <c r="AL488"/>
      <c r="AM488"/>
    </row>
    <row r="489" spans="2:39" ht="15.75" customHeight="1">
      <c r="B489" s="4"/>
      <c r="C489" s="328" t="s">
        <v>1080</v>
      </c>
      <c r="D489" s="11"/>
      <c r="E489" s="11"/>
      <c r="F489" s="11"/>
      <c r="G489" s="11"/>
      <c r="H489" s="11"/>
      <c r="I489" s="11"/>
      <c r="J489" s="11"/>
      <c r="K489" s="11"/>
      <c r="L489" s="11"/>
      <c r="M489" s="11"/>
      <c r="N489"/>
      <c r="O489"/>
      <c r="P489"/>
      <c r="Q489"/>
      <c r="R489"/>
      <c r="S489"/>
      <c r="T489"/>
      <c r="U489"/>
      <c r="V489"/>
      <c r="W489"/>
      <c r="X489"/>
      <c r="Y489"/>
      <c r="Z489"/>
      <c r="AA489"/>
      <c r="AB489"/>
      <c r="AC489"/>
      <c r="AD489"/>
      <c r="AE489"/>
      <c r="AF489"/>
      <c r="AG489"/>
      <c r="AH489"/>
      <c r="AI489"/>
      <c r="AJ489"/>
      <c r="AK489"/>
      <c r="AL489"/>
      <c r="AM489"/>
    </row>
    <row r="490" spans="2:39" ht="15.75" customHeight="1">
      <c r="B490" s="4"/>
      <c r="C490" s="11"/>
      <c r="D490" s="11"/>
      <c r="E490" s="11"/>
      <c r="F490" s="11"/>
      <c r="G490" s="11"/>
      <c r="H490" s="11"/>
      <c r="I490" s="11"/>
      <c r="J490" s="11"/>
      <c r="K490" s="11"/>
      <c r="L490" s="11"/>
      <c r="M490" s="11"/>
      <c r="N490"/>
      <c r="O490"/>
      <c r="P490"/>
      <c r="Q490"/>
      <c r="R490"/>
      <c r="S490"/>
      <c r="T490"/>
      <c r="U490"/>
      <c r="V490"/>
      <c r="W490"/>
      <c r="X490"/>
      <c r="Y490"/>
      <c r="Z490"/>
      <c r="AA490"/>
      <c r="AB490"/>
      <c r="AC490"/>
      <c r="AD490"/>
      <c r="AE490"/>
      <c r="AF490"/>
      <c r="AG490"/>
      <c r="AH490"/>
      <c r="AI490"/>
      <c r="AJ490"/>
      <c r="AK490"/>
      <c r="AL490"/>
      <c r="AM490"/>
    </row>
    <row r="491" spans="2:39" ht="15.75" customHeight="1">
      <c r="B491" s="4"/>
      <c r="C491" s="12" t="s">
        <v>1081</v>
      </c>
      <c r="D491" s="11"/>
      <c r="E491" s="11"/>
      <c r="F491" s="11"/>
      <c r="G491" s="11"/>
      <c r="H491" s="11"/>
      <c r="I491" s="11"/>
      <c r="J491" s="11"/>
      <c r="K491" s="11"/>
      <c r="L491" s="11"/>
      <c r="M491" s="11"/>
      <c r="N491"/>
      <c r="O491"/>
      <c r="P491"/>
      <c r="Q491"/>
      <c r="R491"/>
      <c r="S491"/>
      <c r="T491"/>
      <c r="U491"/>
      <c r="V491"/>
      <c r="W491"/>
      <c r="X491"/>
      <c r="Y491"/>
      <c r="Z491"/>
      <c r="AA491"/>
      <c r="AB491"/>
      <c r="AC491"/>
      <c r="AD491"/>
      <c r="AE491"/>
      <c r="AF491"/>
      <c r="AG491"/>
      <c r="AH491"/>
      <c r="AI491"/>
      <c r="AJ491"/>
      <c r="AK491"/>
      <c r="AL491"/>
      <c r="AM491"/>
    </row>
    <row r="492" spans="2:39" ht="15.75" customHeight="1">
      <c r="B492" s="4"/>
      <c r="C492" s="11"/>
      <c r="D492" s="11"/>
      <c r="E492" s="11"/>
      <c r="F492" s="11"/>
      <c r="G492" s="11"/>
      <c r="H492" s="11"/>
      <c r="I492" s="11"/>
      <c r="J492" s="11"/>
      <c r="K492" s="11"/>
      <c r="L492" s="11"/>
      <c r="M492" s="11"/>
      <c r="N492"/>
      <c r="O492"/>
      <c r="P492"/>
      <c r="Q492"/>
      <c r="R492"/>
      <c r="S492"/>
      <c r="T492"/>
      <c r="U492"/>
      <c r="V492"/>
      <c r="W492"/>
      <c r="X492"/>
      <c r="Y492"/>
      <c r="Z492"/>
      <c r="AA492"/>
      <c r="AB492"/>
      <c r="AC492"/>
      <c r="AD492"/>
      <c r="AE492"/>
      <c r="AF492"/>
      <c r="AG492"/>
      <c r="AH492"/>
      <c r="AI492"/>
      <c r="AJ492"/>
      <c r="AK492"/>
      <c r="AL492"/>
      <c r="AM492"/>
    </row>
    <row r="493" spans="2:39" ht="15.75" customHeight="1">
      <c r="B493" s="4"/>
      <c r="C493" s="11" t="s">
        <v>1082</v>
      </c>
      <c r="D493" s="11"/>
      <c r="E493" s="11"/>
      <c r="F493" s="11"/>
      <c r="G493" s="11"/>
      <c r="H493" s="11"/>
      <c r="I493" s="11"/>
      <c r="J493" s="11"/>
      <c r="K493" s="11"/>
      <c r="L493" s="11"/>
      <c r="M493" s="11"/>
      <c r="N493"/>
      <c r="O493"/>
      <c r="P493"/>
      <c r="Q493"/>
      <c r="R493"/>
      <c r="S493"/>
      <c r="T493"/>
      <c r="U493"/>
      <c r="V493"/>
      <c r="W493"/>
      <c r="X493"/>
      <c r="Y493"/>
      <c r="Z493"/>
      <c r="AA493"/>
      <c r="AB493"/>
      <c r="AC493"/>
      <c r="AD493"/>
      <c r="AE493"/>
      <c r="AF493"/>
      <c r="AG493"/>
      <c r="AH493"/>
      <c r="AI493"/>
      <c r="AJ493"/>
      <c r="AK493"/>
      <c r="AL493"/>
      <c r="AM493"/>
    </row>
    <row r="494" spans="2:39" ht="15.75" customHeight="1">
      <c r="B494" s="4"/>
      <c r="C494" s="328" t="s">
        <v>1083</v>
      </c>
      <c r="D494" s="11"/>
      <c r="E494" s="11"/>
      <c r="F494" s="11"/>
      <c r="G494" s="11"/>
      <c r="H494" s="11"/>
      <c r="I494" s="11"/>
      <c r="J494" s="11"/>
      <c r="K494" s="11"/>
      <c r="L494" s="11"/>
      <c r="M494" s="11"/>
      <c r="N494"/>
      <c r="O494"/>
      <c r="P494"/>
      <c r="Q494"/>
      <c r="R494"/>
      <c r="S494"/>
      <c r="T494"/>
      <c r="U494"/>
      <c r="V494"/>
      <c r="W494"/>
      <c r="X494"/>
      <c r="Y494"/>
      <c r="Z494"/>
      <c r="AA494"/>
      <c r="AB494"/>
      <c r="AC494"/>
      <c r="AD494"/>
      <c r="AE494"/>
      <c r="AF494"/>
      <c r="AG494"/>
      <c r="AH494"/>
      <c r="AI494"/>
      <c r="AJ494"/>
      <c r="AK494"/>
      <c r="AL494"/>
      <c r="AM494"/>
    </row>
    <row r="495" spans="2:39" ht="15.75" customHeight="1">
      <c r="B495" s="4"/>
      <c r="C495" s="11" t="s">
        <v>328</v>
      </c>
      <c r="D495" s="11"/>
      <c r="E495" s="11"/>
      <c r="F495" s="11"/>
      <c r="G495" s="11"/>
      <c r="H495" s="11"/>
      <c r="I495" s="11"/>
      <c r="J495" s="11"/>
      <c r="K495" s="11"/>
      <c r="L495" s="11"/>
      <c r="M495" s="11"/>
      <c r="N495"/>
      <c r="O495"/>
      <c r="P495"/>
      <c r="Q495"/>
      <c r="R495"/>
      <c r="S495"/>
      <c r="T495"/>
      <c r="U495"/>
      <c r="V495"/>
      <c r="W495"/>
      <c r="X495"/>
      <c r="Y495"/>
      <c r="Z495"/>
      <c r="AA495"/>
      <c r="AB495"/>
      <c r="AC495"/>
      <c r="AD495"/>
      <c r="AE495"/>
      <c r="AF495"/>
      <c r="AG495"/>
      <c r="AH495"/>
      <c r="AI495"/>
      <c r="AJ495"/>
      <c r="AK495"/>
      <c r="AL495"/>
      <c r="AM495"/>
    </row>
    <row r="496" spans="2:39" ht="15.75" customHeight="1">
      <c r="B496" s="4"/>
      <c r="C496" s="11" t="s">
        <v>329</v>
      </c>
      <c r="D496" s="11"/>
      <c r="E496" s="11"/>
      <c r="F496" s="11"/>
      <c r="G496" s="11"/>
      <c r="H496" s="11"/>
      <c r="I496" s="11"/>
      <c r="J496" s="11"/>
      <c r="K496" s="11"/>
      <c r="L496" s="11"/>
      <c r="M496" s="11"/>
      <c r="N496"/>
      <c r="O496"/>
      <c r="P496"/>
      <c r="Q496"/>
      <c r="R496"/>
      <c r="S496"/>
      <c r="T496"/>
      <c r="U496"/>
      <c r="V496"/>
      <c r="W496"/>
      <c r="X496"/>
      <c r="Y496"/>
      <c r="Z496"/>
      <c r="AA496"/>
      <c r="AB496"/>
      <c r="AC496"/>
      <c r="AD496"/>
      <c r="AE496"/>
      <c r="AF496"/>
      <c r="AG496"/>
      <c r="AH496"/>
      <c r="AI496"/>
      <c r="AJ496"/>
      <c r="AK496"/>
      <c r="AL496"/>
      <c r="AM496"/>
    </row>
    <row r="497" spans="2:39" ht="15.75" customHeight="1">
      <c r="B497" s="4"/>
      <c r="C497" s="11"/>
      <c r="D497" s="11"/>
      <c r="E497" s="11"/>
      <c r="F497" s="11"/>
      <c r="G497" s="11"/>
      <c r="H497" s="11"/>
      <c r="I497" s="11"/>
      <c r="J497" s="11"/>
      <c r="K497" s="11"/>
      <c r="L497" s="11"/>
      <c r="M497" s="11"/>
      <c r="N497"/>
      <c r="O497"/>
      <c r="P497"/>
      <c r="Q497"/>
      <c r="R497"/>
      <c r="S497"/>
      <c r="T497"/>
      <c r="U497" s="328" t="s">
        <v>1084</v>
      </c>
      <c r="V497"/>
      <c r="W497"/>
      <c r="X497"/>
      <c r="Y497"/>
      <c r="Z497"/>
      <c r="AA497"/>
      <c r="AB497"/>
      <c r="AC497"/>
      <c r="AD497"/>
      <c r="AE497"/>
      <c r="AF497"/>
      <c r="AG497"/>
      <c r="AH497"/>
      <c r="AI497"/>
      <c r="AJ497"/>
      <c r="AK497"/>
      <c r="AL497"/>
      <c r="AM497"/>
    </row>
    <row r="498" spans="2:39" ht="15.75" customHeight="1">
      <c r="B498" s="6"/>
      <c r="C498" s="11"/>
      <c r="D498" s="11"/>
      <c r="E498" s="11"/>
      <c r="F498" s="11"/>
      <c r="G498" s="11"/>
      <c r="H498" s="11"/>
      <c r="I498" s="11"/>
      <c r="J498" s="11"/>
      <c r="K498" s="11"/>
      <c r="L498" s="11"/>
      <c r="M498" s="11"/>
      <c r="N498"/>
      <c r="O498"/>
      <c r="P498"/>
      <c r="Q498"/>
      <c r="R498"/>
      <c r="S498"/>
      <c r="T498"/>
      <c r="U498"/>
      <c r="V498"/>
      <c r="W498"/>
      <c r="X498"/>
      <c r="Y498"/>
      <c r="Z498"/>
      <c r="AA498"/>
      <c r="AB498"/>
      <c r="AC498"/>
      <c r="AD498"/>
      <c r="AE498"/>
      <c r="AF498"/>
      <c r="AG498"/>
      <c r="AH498"/>
      <c r="AI498"/>
      <c r="AJ498"/>
      <c r="AK498"/>
      <c r="AL498"/>
      <c r="AM498"/>
    </row>
    <row r="499" spans="2:39" ht="15.75" customHeight="1">
      <c r="B499" s="6" t="s">
        <v>137</v>
      </c>
      <c r="C499" s="11"/>
      <c r="D499" s="11"/>
      <c r="E499" s="11"/>
      <c r="F499" s="11"/>
      <c r="G499" s="11"/>
      <c r="H499" s="11"/>
      <c r="I499" s="11"/>
      <c r="J499" s="11"/>
      <c r="K499" s="11"/>
      <c r="L499" s="11"/>
      <c r="M499" s="11"/>
      <c r="N499"/>
      <c r="O499"/>
      <c r="P499"/>
      <c r="Q499"/>
      <c r="R499"/>
      <c r="S499"/>
      <c r="T499"/>
      <c r="U499"/>
      <c r="V499"/>
      <c r="W499"/>
      <c r="X499"/>
      <c r="Y499"/>
      <c r="Z499"/>
      <c r="AA499"/>
      <c r="AB499"/>
      <c r="AC499"/>
      <c r="AD499"/>
      <c r="AE499"/>
      <c r="AF499"/>
      <c r="AG499"/>
      <c r="AH499"/>
      <c r="AI499"/>
      <c r="AJ499"/>
      <c r="AK499"/>
      <c r="AL499"/>
      <c r="AM499"/>
    </row>
    <row r="500" spans="2:39" ht="15.75" customHeight="1">
      <c r="B500" s="4" t="s">
        <v>138</v>
      </c>
      <c r="C500" s="11"/>
      <c r="D500" s="11"/>
      <c r="E500" s="11"/>
      <c r="F500" s="11"/>
      <c r="G500" s="11"/>
      <c r="H500" s="11"/>
      <c r="I500" s="11"/>
      <c r="J500" s="11"/>
      <c r="K500" s="11"/>
      <c r="L500" s="11"/>
      <c r="M500" s="11"/>
      <c r="N500"/>
      <c r="O500"/>
      <c r="P500"/>
      <c r="Q500"/>
      <c r="R500"/>
      <c r="S500"/>
      <c r="T500"/>
      <c r="U500"/>
      <c r="V500"/>
      <c r="W500"/>
      <c r="X500"/>
      <c r="Y500"/>
      <c r="Z500"/>
      <c r="AA500"/>
      <c r="AB500"/>
      <c r="AC500"/>
      <c r="AD500"/>
      <c r="AE500"/>
      <c r="AF500"/>
      <c r="AG500"/>
      <c r="AH500"/>
      <c r="AI500"/>
      <c r="AJ500"/>
      <c r="AK500"/>
      <c r="AL500"/>
      <c r="AM500"/>
    </row>
    <row r="501" spans="2:39" ht="15.75" customHeight="1">
      <c r="B501" s="4" t="s">
        <v>139</v>
      </c>
      <c r="C501" s="11"/>
      <c r="D501" s="11"/>
      <c r="E501" s="11"/>
      <c r="F501" s="11"/>
      <c r="G501" s="11"/>
      <c r="H501" s="11"/>
      <c r="I501" s="11"/>
      <c r="J501" s="11"/>
      <c r="K501" s="11"/>
      <c r="L501" s="11"/>
      <c r="M501" s="11"/>
      <c r="N501"/>
      <c r="O501"/>
      <c r="P501"/>
      <c r="Q501"/>
      <c r="R501"/>
      <c r="S501"/>
      <c r="T501"/>
      <c r="U501"/>
      <c r="V501"/>
      <c r="W501"/>
      <c r="X501"/>
      <c r="Y501"/>
      <c r="Z501"/>
      <c r="AA501"/>
      <c r="AB501"/>
      <c r="AC501"/>
      <c r="AD501"/>
      <c r="AE501"/>
      <c r="AF501"/>
      <c r="AG501"/>
      <c r="AH501"/>
      <c r="AI501"/>
      <c r="AJ501"/>
      <c r="AK501"/>
      <c r="AL501"/>
      <c r="AM501"/>
    </row>
    <row r="502" spans="2:39" ht="15.75" customHeight="1">
      <c r="B502" s="4" t="s">
        <v>140</v>
      </c>
      <c r="C502" s="11"/>
      <c r="D502" s="11"/>
      <c r="E502" s="11"/>
      <c r="F502" s="11"/>
      <c r="G502" s="11"/>
      <c r="H502" s="11"/>
      <c r="I502" s="11"/>
      <c r="J502" s="11"/>
      <c r="K502" s="11"/>
      <c r="L502" s="11"/>
      <c r="M502" s="11"/>
      <c r="N502"/>
      <c r="O502"/>
      <c r="P502"/>
      <c r="Q502"/>
      <c r="R502"/>
      <c r="S502"/>
      <c r="T502"/>
      <c r="U502"/>
      <c r="V502"/>
      <c r="W502"/>
      <c r="X502"/>
      <c r="Y502"/>
      <c r="Z502"/>
      <c r="AA502"/>
      <c r="AB502"/>
      <c r="AC502"/>
      <c r="AD502"/>
      <c r="AE502"/>
      <c r="AF502"/>
      <c r="AG502"/>
      <c r="AH502"/>
      <c r="AI502"/>
      <c r="AJ502"/>
      <c r="AK502"/>
      <c r="AL502"/>
      <c r="AM502"/>
    </row>
    <row r="503" spans="2:39" ht="15.75" customHeight="1">
      <c r="B503" s="4"/>
      <c r="C503" s="11"/>
      <c r="D503" s="11"/>
      <c r="E503" s="11"/>
      <c r="F503" s="11"/>
      <c r="G503" s="11"/>
      <c r="H503" s="11"/>
      <c r="I503" s="11"/>
      <c r="J503" s="11"/>
      <c r="K503" s="11"/>
      <c r="L503" s="11"/>
      <c r="M503" s="11"/>
      <c r="N503"/>
      <c r="O503"/>
      <c r="P503"/>
      <c r="Q503" s="331" t="s">
        <v>54</v>
      </c>
      <c r="R503"/>
      <c r="S503"/>
      <c r="T503"/>
      <c r="U503"/>
      <c r="V503"/>
      <c r="W503"/>
      <c r="X503"/>
      <c r="Y503"/>
      <c r="Z503"/>
      <c r="AA503"/>
      <c r="AB503"/>
      <c r="AC503"/>
      <c r="AD503"/>
      <c r="AE503"/>
      <c r="AF503"/>
      <c r="AG503"/>
      <c r="AH503"/>
      <c r="AI503"/>
      <c r="AJ503"/>
      <c r="AK503"/>
      <c r="AL503"/>
      <c r="AM503"/>
    </row>
    <row r="504" spans="2:39" ht="15.75" customHeight="1">
      <c r="B504" s="4"/>
      <c r="C504" s="4" t="s">
        <v>141</v>
      </c>
      <c r="D504" s="11"/>
      <c r="E504" s="11"/>
      <c r="F504" s="11"/>
      <c r="G504" s="11"/>
      <c r="H504" s="11"/>
      <c r="I504" s="11"/>
      <c r="J504" s="11"/>
      <c r="K504" s="11"/>
      <c r="L504" s="11"/>
      <c r="M504" s="11"/>
      <c r="N504"/>
      <c r="O504"/>
      <c r="P504"/>
      <c r="Q504"/>
      <c r="R504"/>
      <c r="S504"/>
      <c r="T504"/>
      <c r="U504"/>
      <c r="V504"/>
      <c r="W504"/>
      <c r="X504"/>
      <c r="Y504"/>
      <c r="Z504"/>
      <c r="AA504"/>
      <c r="AB504"/>
      <c r="AC504"/>
      <c r="AD504"/>
      <c r="AE504"/>
      <c r="AF504"/>
      <c r="AG504"/>
      <c r="AH504"/>
      <c r="AI504"/>
      <c r="AJ504"/>
      <c r="AK504"/>
      <c r="AL504"/>
      <c r="AM504"/>
    </row>
    <row r="505" spans="2:39" ht="15.75" customHeight="1">
      <c r="B505" s="4"/>
      <c r="C505" s="4" t="s">
        <v>142</v>
      </c>
      <c r="D505" s="11"/>
      <c r="E505" s="11"/>
      <c r="F505" s="11"/>
      <c r="G505" s="11"/>
      <c r="H505" s="11"/>
      <c r="I505" s="11"/>
      <c r="J505" s="11"/>
      <c r="K505" s="11"/>
      <c r="L505" s="11"/>
      <c r="M505" s="11"/>
      <c r="N505"/>
      <c r="O505"/>
      <c r="P505"/>
      <c r="Q505"/>
      <c r="R505"/>
      <c r="S505"/>
      <c r="T505"/>
      <c r="U505"/>
      <c r="V505"/>
      <c r="W505"/>
      <c r="X505"/>
      <c r="Y505"/>
      <c r="Z505"/>
      <c r="AA505"/>
      <c r="AB505"/>
      <c r="AC505"/>
      <c r="AD505"/>
      <c r="AE505"/>
      <c r="AF505"/>
      <c r="AG505"/>
      <c r="AH505"/>
      <c r="AI505"/>
      <c r="AJ505"/>
      <c r="AK505"/>
      <c r="AL505"/>
      <c r="AM505"/>
    </row>
    <row r="506" spans="2:39" ht="15.75" customHeight="1">
      <c r="B506" s="4"/>
      <c r="C506" s="4" t="s">
        <v>143</v>
      </c>
      <c r="D506" s="11"/>
      <c r="E506" s="11"/>
      <c r="F506" s="11"/>
      <c r="G506" s="11"/>
      <c r="H506" s="11"/>
      <c r="I506" s="11"/>
      <c r="J506" s="11"/>
      <c r="K506" s="11"/>
      <c r="L506" s="11"/>
      <c r="M506" s="11"/>
      <c r="N506"/>
      <c r="O506"/>
      <c r="P506"/>
      <c r="Q506"/>
      <c r="R506"/>
      <c r="S506"/>
      <c r="T506"/>
      <c r="U506"/>
      <c r="V506"/>
      <c r="W506"/>
      <c r="X506"/>
      <c r="Y506"/>
      <c r="Z506"/>
      <c r="AA506"/>
      <c r="AB506"/>
      <c r="AC506"/>
      <c r="AD506"/>
      <c r="AE506"/>
      <c r="AF506"/>
      <c r="AG506"/>
      <c r="AH506"/>
      <c r="AI506"/>
      <c r="AJ506"/>
      <c r="AK506"/>
      <c r="AL506"/>
      <c r="AM506"/>
    </row>
    <row r="507" spans="2:39" ht="15.75" customHeight="1">
      <c r="B507" s="4"/>
      <c r="C507" s="11"/>
      <c r="D507" s="11"/>
      <c r="E507" s="11"/>
      <c r="F507" s="11"/>
      <c r="G507" s="11"/>
      <c r="H507" s="11"/>
      <c r="I507" s="11"/>
      <c r="J507" s="11"/>
      <c r="K507" s="11"/>
      <c r="L507" s="11"/>
      <c r="M507" s="11"/>
      <c r="N507"/>
      <c r="O507"/>
      <c r="P507"/>
      <c r="Q507"/>
      <c r="R507"/>
      <c r="S507"/>
      <c r="T507"/>
      <c r="U507"/>
      <c r="V507"/>
      <c r="W507"/>
      <c r="X507"/>
      <c r="Y507"/>
      <c r="Z507"/>
      <c r="AA507"/>
      <c r="AB507"/>
      <c r="AC507"/>
      <c r="AD507"/>
      <c r="AE507"/>
      <c r="AF507"/>
      <c r="AG507"/>
      <c r="AH507"/>
      <c r="AI507"/>
      <c r="AJ507"/>
      <c r="AK507"/>
      <c r="AL507"/>
      <c r="AM507"/>
    </row>
    <row r="508" spans="2:39" ht="15.75" customHeight="1">
      <c r="B508" s="6" t="s">
        <v>144</v>
      </c>
      <c r="C508" s="11"/>
      <c r="D508" s="11"/>
      <c r="E508" s="11"/>
      <c r="F508" s="11"/>
      <c r="G508" s="11"/>
      <c r="H508" s="11"/>
      <c r="I508" s="11"/>
      <c r="J508" s="11"/>
      <c r="K508" s="11"/>
      <c r="L508" s="11"/>
      <c r="M508" s="11"/>
      <c r="N508"/>
      <c r="O508"/>
      <c r="P508"/>
      <c r="Q508"/>
      <c r="R508"/>
      <c r="S508"/>
      <c r="T508"/>
      <c r="U508"/>
      <c r="V508"/>
      <c r="W508"/>
      <c r="X508"/>
      <c r="Y508"/>
      <c r="Z508"/>
      <c r="AA508"/>
      <c r="AB508"/>
      <c r="AC508"/>
      <c r="AD508"/>
      <c r="AE508"/>
      <c r="AF508"/>
      <c r="AG508"/>
      <c r="AH508"/>
      <c r="AI508"/>
      <c r="AJ508"/>
      <c r="AK508"/>
      <c r="AL508"/>
      <c r="AM508"/>
    </row>
    <row r="509" spans="2:39" ht="15.75" customHeight="1">
      <c r="B509" s="4" t="s">
        <v>145</v>
      </c>
      <c r="C509" s="11"/>
      <c r="D509" s="11"/>
      <c r="E509" s="11"/>
      <c r="F509" s="11"/>
      <c r="G509" s="11"/>
      <c r="H509" s="11"/>
      <c r="I509" s="11"/>
      <c r="J509" s="11"/>
      <c r="K509" s="11"/>
      <c r="L509" s="11"/>
      <c r="M509" s="11"/>
      <c r="N509"/>
      <c r="O509"/>
      <c r="P509"/>
      <c r="Q509"/>
      <c r="R509"/>
      <c r="S509"/>
      <c r="T509"/>
      <c r="U509"/>
      <c r="V509"/>
      <c r="W509"/>
      <c r="X509"/>
      <c r="Y509"/>
      <c r="Z509"/>
      <c r="AA509"/>
      <c r="AB509"/>
      <c r="AC509"/>
      <c r="AD509"/>
      <c r="AE509"/>
      <c r="AF509"/>
      <c r="AG509"/>
      <c r="AH509"/>
      <c r="AI509"/>
      <c r="AJ509"/>
      <c r="AK509"/>
      <c r="AL509"/>
      <c r="AM509"/>
    </row>
    <row r="510" spans="2:39" ht="15.75" customHeight="1">
      <c r="B510" s="6"/>
      <c r="C510" s="11"/>
      <c r="D510" s="11"/>
      <c r="E510" s="11"/>
      <c r="F510" s="11"/>
      <c r="G510" s="11"/>
      <c r="H510" s="11"/>
      <c r="I510" s="11"/>
      <c r="J510" s="11"/>
      <c r="K510" s="11"/>
      <c r="L510" s="11"/>
      <c r="M510" s="11"/>
      <c r="N510"/>
      <c r="O510"/>
      <c r="P510"/>
      <c r="Q510"/>
      <c r="R510"/>
      <c r="S510"/>
      <c r="T510"/>
      <c r="U510"/>
      <c r="V510"/>
      <c r="W510"/>
      <c r="X510"/>
      <c r="Y510"/>
      <c r="Z510"/>
      <c r="AA510"/>
      <c r="AB510"/>
      <c r="AC510"/>
      <c r="AD510"/>
      <c r="AE510"/>
      <c r="AF510"/>
      <c r="AG510"/>
      <c r="AH510"/>
      <c r="AI510"/>
      <c r="AJ510"/>
      <c r="AK510"/>
      <c r="AL510"/>
      <c r="AM510"/>
    </row>
    <row r="511" spans="2:39" ht="15.75" customHeight="1">
      <c r="B511" s="6"/>
      <c r="C511" s="11"/>
      <c r="D511" s="11"/>
      <c r="E511" s="11"/>
      <c r="F511" s="11"/>
      <c r="G511" s="11"/>
      <c r="H511" s="11"/>
      <c r="I511" s="11"/>
      <c r="J511" s="11"/>
      <c r="K511" s="11"/>
      <c r="L511" s="11"/>
      <c r="M511" s="11"/>
      <c r="N511"/>
      <c r="O511"/>
      <c r="P511"/>
      <c r="Q511"/>
      <c r="R511"/>
      <c r="S511"/>
      <c r="T511"/>
      <c r="U511"/>
      <c r="V511"/>
      <c r="W511"/>
      <c r="X511"/>
      <c r="Y511"/>
      <c r="Z511"/>
      <c r="AA511"/>
      <c r="AB511"/>
      <c r="AC511"/>
      <c r="AD511"/>
      <c r="AE511"/>
      <c r="AF511"/>
      <c r="AG511"/>
      <c r="AH511"/>
      <c r="AI511"/>
      <c r="AJ511"/>
      <c r="AK511"/>
      <c r="AL511"/>
      <c r="AM511"/>
    </row>
    <row r="512" spans="2:39" ht="15.75" customHeight="1">
      <c r="B512" s="6" t="s">
        <v>1085</v>
      </c>
      <c r="C512" s="11"/>
      <c r="D512" s="11"/>
      <c r="E512" s="11"/>
      <c r="F512" s="11"/>
      <c r="G512" s="11"/>
      <c r="H512" s="11"/>
      <c r="I512" s="11"/>
      <c r="J512" s="11"/>
      <c r="K512" s="11"/>
      <c r="L512" s="11"/>
      <c r="M512" s="11"/>
      <c r="N512"/>
      <c r="O512"/>
      <c r="P512"/>
      <c r="Q512"/>
      <c r="R512"/>
      <c r="S512"/>
      <c r="T512"/>
      <c r="U512"/>
      <c r="V512"/>
      <c r="W512"/>
      <c r="X512"/>
      <c r="Y512"/>
      <c r="Z512"/>
      <c r="AA512"/>
      <c r="AB512"/>
      <c r="AC512"/>
      <c r="AD512"/>
      <c r="AE512"/>
      <c r="AF512"/>
      <c r="AG512"/>
      <c r="AH512"/>
      <c r="AI512"/>
      <c r="AJ512"/>
      <c r="AK512"/>
      <c r="AL512"/>
      <c r="AM512"/>
    </row>
    <row r="513" spans="2:39" ht="15.75" customHeight="1">
      <c r="B513" s="6"/>
      <c r="C513" s="11"/>
      <c r="D513" s="11"/>
      <c r="E513" s="11"/>
      <c r="F513" s="11"/>
      <c r="G513" s="11"/>
      <c r="H513" s="11"/>
      <c r="I513" s="11"/>
      <c r="J513" s="11"/>
      <c r="K513" s="11"/>
      <c r="L513" s="11"/>
      <c r="M513" s="11"/>
      <c r="N513"/>
      <c r="O513"/>
      <c r="P513"/>
      <c r="Q513"/>
      <c r="R513"/>
      <c r="S513"/>
      <c r="T513"/>
      <c r="U513"/>
      <c r="V513"/>
      <c r="W513"/>
      <c r="X513"/>
      <c r="Y513"/>
      <c r="Z513"/>
      <c r="AA513"/>
      <c r="AB513"/>
      <c r="AC513"/>
      <c r="AD513"/>
      <c r="AE513"/>
      <c r="AF513"/>
      <c r="AG513"/>
      <c r="AH513"/>
      <c r="AI513"/>
      <c r="AJ513"/>
      <c r="AK513"/>
      <c r="AL513"/>
      <c r="AM513"/>
    </row>
    <row r="514" spans="2:39" ht="15.75" customHeight="1">
      <c r="B514" s="6"/>
      <c r="C514" s="330" t="s">
        <v>1086</v>
      </c>
      <c r="D514" s="11"/>
      <c r="E514" s="11"/>
      <c r="F514" s="11"/>
      <c r="G514" s="11"/>
      <c r="H514" s="11"/>
      <c r="I514" s="11"/>
      <c r="J514" s="11"/>
      <c r="K514" s="11"/>
      <c r="L514" s="11"/>
      <c r="M514" s="11"/>
      <c r="N514"/>
      <c r="O514"/>
      <c r="P514"/>
      <c r="Q514"/>
      <c r="R514"/>
      <c r="S514"/>
      <c r="T514"/>
      <c r="U514"/>
      <c r="V514"/>
      <c r="W514"/>
      <c r="X514"/>
      <c r="Y514"/>
      <c r="Z514"/>
      <c r="AA514"/>
      <c r="AB514"/>
      <c r="AC514"/>
      <c r="AD514"/>
      <c r="AE514"/>
      <c r="AF514"/>
      <c r="AG514"/>
      <c r="AH514"/>
      <c r="AI514"/>
      <c r="AJ514"/>
      <c r="AK514"/>
      <c r="AL514"/>
      <c r="AM514"/>
    </row>
    <row r="515" spans="2:39" ht="15.75" customHeight="1">
      <c r="B515" s="6"/>
      <c r="C515" s="11" t="s">
        <v>1087</v>
      </c>
      <c r="D515" s="11"/>
      <c r="E515" s="11"/>
      <c r="F515" s="11"/>
      <c r="G515" s="11"/>
      <c r="H515" s="11"/>
      <c r="I515" s="11"/>
      <c r="J515" s="11"/>
      <c r="K515" s="11"/>
      <c r="L515" s="11"/>
      <c r="M515" s="11"/>
      <c r="N515"/>
      <c r="O515"/>
      <c r="P515"/>
      <c r="Q515"/>
      <c r="R515"/>
      <c r="S515"/>
      <c r="T515"/>
      <c r="U515"/>
      <c r="V515"/>
      <c r="W515"/>
      <c r="X515"/>
      <c r="Y515"/>
      <c r="Z515"/>
      <c r="AA515"/>
      <c r="AB515"/>
      <c r="AC515"/>
      <c r="AD515"/>
      <c r="AE515"/>
      <c r="AF515"/>
      <c r="AG515"/>
      <c r="AH515"/>
      <c r="AI515"/>
      <c r="AJ515"/>
      <c r="AK515"/>
      <c r="AL515"/>
      <c r="AM515"/>
    </row>
    <row r="516" spans="2:39" ht="15.75" customHeight="1">
      <c r="B516" s="6"/>
      <c r="C516" s="11"/>
      <c r="D516" s="11"/>
      <c r="E516" s="11"/>
      <c r="F516" s="11"/>
      <c r="G516" s="11"/>
      <c r="H516" s="11"/>
      <c r="I516" s="11"/>
      <c r="J516" s="11"/>
      <c r="K516" s="11"/>
      <c r="L516" s="11"/>
      <c r="M516" s="11"/>
      <c r="N516"/>
      <c r="O516"/>
      <c r="P516"/>
      <c r="Q516"/>
      <c r="R516"/>
      <c r="S516"/>
      <c r="T516"/>
      <c r="U516"/>
      <c r="V516"/>
      <c r="W516"/>
      <c r="X516"/>
      <c r="Y516"/>
      <c r="Z516"/>
      <c r="AA516"/>
      <c r="AB516"/>
      <c r="AC516"/>
      <c r="AD516"/>
      <c r="AE516"/>
      <c r="AF516"/>
      <c r="AG516"/>
      <c r="AH516"/>
      <c r="AI516"/>
      <c r="AJ516"/>
      <c r="AK516"/>
      <c r="AL516"/>
      <c r="AM516"/>
    </row>
    <row r="517" spans="2:39" ht="15.75" customHeight="1">
      <c r="B517" s="6"/>
      <c r="C517" s="328" t="s">
        <v>1088</v>
      </c>
      <c r="D517" s="11"/>
      <c r="E517" s="11"/>
      <c r="F517" s="11"/>
      <c r="G517" s="11"/>
      <c r="H517" s="11"/>
      <c r="I517" s="11"/>
      <c r="J517" s="11"/>
      <c r="K517" s="11"/>
      <c r="L517" s="11"/>
      <c r="M517" s="11"/>
      <c r="N517"/>
      <c r="O517"/>
      <c r="P517"/>
      <c r="Q517"/>
      <c r="R517"/>
      <c r="S517"/>
      <c r="T517"/>
      <c r="U517"/>
      <c r="V517"/>
      <c r="W517"/>
      <c r="X517"/>
      <c r="Y517"/>
      <c r="Z517"/>
      <c r="AA517"/>
      <c r="AB517"/>
      <c r="AC517"/>
      <c r="AD517"/>
      <c r="AE517"/>
      <c r="AF517"/>
      <c r="AG517"/>
      <c r="AH517"/>
      <c r="AI517"/>
      <c r="AJ517"/>
      <c r="AK517"/>
      <c r="AL517"/>
      <c r="AM517"/>
    </row>
    <row r="518" spans="2:39" ht="15.75" customHeight="1">
      <c r="B518" s="6"/>
      <c r="C518" s="328" t="s">
        <v>1089</v>
      </c>
      <c r="D518" s="11"/>
      <c r="E518" s="11"/>
      <c r="F518" s="11"/>
      <c r="G518" s="11"/>
      <c r="H518" s="11"/>
      <c r="I518" s="11"/>
      <c r="J518" s="11"/>
      <c r="K518" s="11"/>
      <c r="L518" s="11"/>
      <c r="M518" s="11"/>
      <c r="N518"/>
      <c r="O518"/>
      <c r="P518"/>
      <c r="Q518"/>
      <c r="R518"/>
      <c r="S518"/>
      <c r="T518"/>
      <c r="U518"/>
      <c r="V518"/>
      <c r="W518"/>
      <c r="X518"/>
      <c r="Y518"/>
      <c r="Z518"/>
      <c r="AA518"/>
      <c r="AB518"/>
      <c r="AC518"/>
      <c r="AD518"/>
      <c r="AE518"/>
      <c r="AF518"/>
      <c r="AG518"/>
      <c r="AH518"/>
      <c r="AI518"/>
      <c r="AJ518"/>
      <c r="AK518"/>
      <c r="AL518"/>
      <c r="AM518"/>
    </row>
    <row r="519" spans="2:39" ht="15.75" customHeight="1">
      <c r="B519" s="6"/>
      <c r="C519" s="11"/>
      <c r="D519" s="11"/>
      <c r="E519" s="11"/>
      <c r="F519" s="11"/>
      <c r="G519" s="11"/>
      <c r="H519" s="11"/>
      <c r="I519" s="11"/>
      <c r="J519" s="11"/>
      <c r="K519" s="11"/>
      <c r="L519" s="11"/>
      <c r="M519" s="11"/>
      <c r="N519"/>
      <c r="O519"/>
      <c r="P519"/>
      <c r="Q519"/>
      <c r="R519"/>
      <c r="S519"/>
      <c r="T519"/>
      <c r="U519"/>
      <c r="V519"/>
      <c r="W519"/>
      <c r="X519"/>
      <c r="Y519"/>
      <c r="Z519"/>
      <c r="AA519"/>
      <c r="AB519"/>
      <c r="AC519"/>
      <c r="AD519"/>
      <c r="AE519"/>
      <c r="AF519"/>
      <c r="AG519"/>
      <c r="AH519"/>
      <c r="AI519"/>
      <c r="AJ519"/>
      <c r="AK519"/>
      <c r="AL519"/>
      <c r="AM519"/>
    </row>
    <row r="520" spans="2:39" ht="15.75" customHeight="1">
      <c r="B520" s="6"/>
      <c r="C520" s="328" t="s">
        <v>1090</v>
      </c>
      <c r="D520" s="11"/>
      <c r="E520" s="11"/>
      <c r="F520" s="11"/>
      <c r="G520" s="11"/>
      <c r="H520" s="11"/>
      <c r="I520" s="11"/>
      <c r="J520" s="11"/>
      <c r="K520" s="11"/>
      <c r="L520" s="11"/>
      <c r="M520" s="11"/>
      <c r="N520"/>
      <c r="O520"/>
      <c r="P520"/>
      <c r="Q520"/>
      <c r="R520"/>
      <c r="S520"/>
      <c r="T520"/>
      <c r="U520"/>
      <c r="V520"/>
      <c r="W520"/>
      <c r="X520"/>
      <c r="Y520"/>
      <c r="Z520"/>
      <c r="AA520"/>
      <c r="AB520"/>
      <c r="AC520"/>
      <c r="AD520"/>
      <c r="AE520"/>
      <c r="AF520"/>
      <c r="AG520"/>
      <c r="AH520"/>
      <c r="AI520"/>
      <c r="AJ520"/>
      <c r="AK520"/>
      <c r="AL520"/>
      <c r="AM520"/>
    </row>
    <row r="521" spans="2:39" ht="15.75" customHeight="1">
      <c r="B521" s="6"/>
      <c r="C521" s="11" t="s">
        <v>334</v>
      </c>
      <c r="D521" s="11"/>
      <c r="E521" s="11"/>
      <c r="F521" s="11"/>
      <c r="G521" s="11"/>
      <c r="H521" s="11"/>
      <c r="I521" s="11"/>
      <c r="J521" s="11"/>
      <c r="K521" s="11"/>
      <c r="L521" s="11"/>
      <c r="M521" s="11"/>
      <c r="N521"/>
      <c r="O521"/>
      <c r="P521"/>
      <c r="Q521"/>
      <c r="R521"/>
      <c r="S521"/>
      <c r="T521"/>
      <c r="U521"/>
      <c r="V521"/>
      <c r="W521"/>
      <c r="X521"/>
      <c r="Y521"/>
      <c r="Z521"/>
      <c r="AA521"/>
      <c r="AB521"/>
      <c r="AC521"/>
      <c r="AD521"/>
      <c r="AE521"/>
      <c r="AF521"/>
      <c r="AG521"/>
      <c r="AH521"/>
      <c r="AI521"/>
      <c r="AJ521"/>
      <c r="AK521"/>
      <c r="AL521"/>
      <c r="AM521"/>
    </row>
    <row r="522" spans="2:39" ht="15.75" customHeight="1">
      <c r="B522" s="6"/>
      <c r="C522" s="11"/>
      <c r="D522" s="11"/>
      <c r="E522" s="11"/>
      <c r="F522" s="11"/>
      <c r="G522" s="11"/>
      <c r="H522" s="11"/>
      <c r="I522" s="11"/>
      <c r="J522" s="11"/>
      <c r="K522" s="11"/>
      <c r="L522" s="11"/>
      <c r="M522" s="11"/>
      <c r="N522"/>
      <c r="O522"/>
      <c r="P522"/>
      <c r="Q522"/>
      <c r="R522"/>
      <c r="S522"/>
      <c r="T522"/>
      <c r="U522"/>
      <c r="V522"/>
      <c r="W522"/>
      <c r="X522"/>
      <c r="Y522"/>
      <c r="Z522"/>
      <c r="AA522"/>
      <c r="AB522"/>
      <c r="AC522"/>
      <c r="AD522"/>
      <c r="AE522"/>
      <c r="AF522"/>
      <c r="AG522"/>
      <c r="AH522"/>
      <c r="AI522"/>
      <c r="AJ522"/>
      <c r="AK522"/>
      <c r="AL522"/>
      <c r="AM522"/>
    </row>
    <row r="523" spans="2:39" ht="15.75" customHeight="1">
      <c r="B523" s="11"/>
      <c r="C523" s="11"/>
      <c r="D523" s="11"/>
      <c r="E523" s="11"/>
      <c r="F523" s="11"/>
      <c r="G523" s="11"/>
      <c r="H523" s="11"/>
      <c r="I523" s="11"/>
      <c r="J523" s="11"/>
      <c r="K523" s="11"/>
      <c r="L523" s="11"/>
      <c r="M523" s="11"/>
      <c r="N523"/>
      <c r="O523"/>
      <c r="P523"/>
      <c r="Q523"/>
      <c r="R523"/>
      <c r="S523"/>
      <c r="T523"/>
      <c r="U523"/>
      <c r="V523"/>
      <c r="W523"/>
      <c r="X523"/>
      <c r="Y523"/>
      <c r="Z523"/>
      <c r="AA523"/>
      <c r="AB523"/>
      <c r="AC523"/>
      <c r="AD523"/>
      <c r="AE523"/>
      <c r="AF523"/>
      <c r="AG523"/>
      <c r="AH523"/>
      <c r="AI523"/>
      <c r="AJ523"/>
      <c r="AK523"/>
      <c r="AL523"/>
      <c r="AM523"/>
    </row>
    <row r="524" spans="2:39" ht="15.75" customHeight="1">
      <c r="B524" s="8" t="s">
        <v>146</v>
      </c>
      <c r="C524" s="9"/>
      <c r="D524" s="9"/>
      <c r="E524" s="9"/>
      <c r="F524" s="9"/>
      <c r="G524" s="9"/>
      <c r="H524" s="9"/>
      <c r="I524" s="9"/>
      <c r="J524" s="9"/>
      <c r="K524" s="9"/>
      <c r="L524" s="9"/>
      <c r="M524" s="9"/>
      <c r="N524"/>
      <c r="O524"/>
      <c r="P524"/>
      <c r="Q524"/>
      <c r="R524"/>
      <c r="S524"/>
      <c r="T524"/>
      <c r="U524"/>
      <c r="V524"/>
      <c r="W524"/>
      <c r="X524"/>
      <c r="Y524"/>
      <c r="Z524"/>
      <c r="AA524"/>
      <c r="AB524"/>
      <c r="AC524"/>
      <c r="AD524"/>
      <c r="AE524"/>
      <c r="AF524"/>
      <c r="AG524"/>
      <c r="AH524"/>
      <c r="AI524"/>
      <c r="AJ524"/>
      <c r="AK524"/>
      <c r="AL524"/>
      <c r="AM524"/>
    </row>
    <row r="525" spans="2:39" ht="15.75" customHeight="1">
      <c r="B525" s="10" t="s">
        <v>147</v>
      </c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/>
      <c r="O525"/>
      <c r="P525"/>
      <c r="Q525"/>
      <c r="R525"/>
      <c r="S525"/>
      <c r="T525"/>
      <c r="U525"/>
      <c r="V525"/>
      <c r="W525"/>
      <c r="X525"/>
      <c r="Y525"/>
      <c r="Z525"/>
      <c r="AA525"/>
      <c r="AB525"/>
      <c r="AC525"/>
      <c r="AD525"/>
      <c r="AE525"/>
      <c r="AF525"/>
      <c r="AG525"/>
      <c r="AH525"/>
      <c r="AI525"/>
      <c r="AJ525"/>
      <c r="AK525"/>
      <c r="AL525"/>
      <c r="AM525"/>
    </row>
    <row r="526" spans="2:39" ht="15.75" customHeight="1">
      <c r="B526" s="6"/>
      <c r="C526" s="11"/>
      <c r="D526" s="11"/>
      <c r="E526" s="11"/>
      <c r="F526" s="11"/>
      <c r="G526" s="11"/>
      <c r="H526" s="11"/>
      <c r="I526" s="11"/>
      <c r="J526" s="11"/>
      <c r="K526" s="11"/>
      <c r="L526" s="11"/>
      <c r="M526" s="11"/>
      <c r="N526"/>
      <c r="O526"/>
      <c r="P526"/>
      <c r="Q526"/>
      <c r="R526"/>
      <c r="S526"/>
      <c r="T526"/>
      <c r="U526"/>
      <c r="V526"/>
      <c r="W526"/>
      <c r="X526"/>
      <c r="Y526"/>
      <c r="Z526"/>
      <c r="AA526"/>
      <c r="AB526"/>
      <c r="AC526"/>
      <c r="AD526"/>
      <c r="AE526"/>
      <c r="AF526"/>
      <c r="AG526"/>
      <c r="AH526"/>
      <c r="AI526"/>
      <c r="AJ526"/>
      <c r="AK526"/>
      <c r="AL526"/>
      <c r="AM526"/>
    </row>
    <row r="527" spans="2:39" ht="15.75" customHeight="1">
      <c r="B527" s="6"/>
      <c r="C527" s="11"/>
      <c r="D527" s="11"/>
      <c r="E527" s="11"/>
      <c r="F527" s="11"/>
      <c r="G527" s="11"/>
      <c r="H527" s="11"/>
      <c r="I527" s="11"/>
      <c r="J527" s="11"/>
      <c r="K527" s="11"/>
      <c r="L527" s="11"/>
      <c r="M527" s="11"/>
      <c r="N527"/>
      <c r="O527"/>
      <c r="P527"/>
      <c r="Q527"/>
      <c r="R527"/>
      <c r="S527"/>
      <c r="T527"/>
      <c r="U527"/>
      <c r="V527"/>
      <c r="W527"/>
      <c r="X527"/>
      <c r="Y527"/>
      <c r="Z527"/>
      <c r="AA527"/>
      <c r="AB527"/>
      <c r="AC527"/>
      <c r="AD527"/>
      <c r="AE527"/>
      <c r="AF527"/>
      <c r="AG527"/>
      <c r="AH527"/>
      <c r="AI527"/>
      <c r="AJ527"/>
      <c r="AK527"/>
      <c r="AL527"/>
      <c r="AM527"/>
    </row>
    <row r="528" spans="2:39" ht="15.75" customHeight="1">
      <c r="B528" s="6"/>
      <c r="C528" s="11"/>
      <c r="D528" s="11"/>
      <c r="E528" s="11"/>
      <c r="F528" s="11"/>
      <c r="G528" s="11"/>
      <c r="H528" s="11"/>
      <c r="I528" s="11"/>
      <c r="J528" s="11"/>
      <c r="K528" s="11"/>
      <c r="L528" s="11"/>
      <c r="M528" s="11"/>
      <c r="N528"/>
      <c r="O528"/>
      <c r="P528"/>
      <c r="Q528"/>
      <c r="R528"/>
      <c r="S528"/>
      <c r="T528"/>
      <c r="U528"/>
      <c r="V528"/>
      <c r="W528"/>
      <c r="X528"/>
      <c r="Y528"/>
      <c r="Z528"/>
      <c r="AA528"/>
      <c r="AB528"/>
      <c r="AC528"/>
      <c r="AD528"/>
      <c r="AE528"/>
      <c r="AF528"/>
      <c r="AG528"/>
      <c r="AH528"/>
      <c r="AI528"/>
      <c r="AJ528"/>
      <c r="AK528"/>
      <c r="AL528"/>
      <c r="AM528"/>
    </row>
    <row r="529" spans="2:56" ht="15.75" customHeight="1">
      <c r="B529" s="6"/>
      <c r="C529" s="11"/>
      <c r="D529" s="11"/>
      <c r="E529" s="11"/>
      <c r="F529" s="11"/>
      <c r="G529" s="11"/>
      <c r="H529" s="11"/>
      <c r="I529" s="11"/>
      <c r="J529" s="11"/>
      <c r="K529" s="11"/>
      <c r="L529" s="11"/>
      <c r="M529" s="11"/>
      <c r="N529"/>
      <c r="O529"/>
      <c r="P529"/>
      <c r="Q529"/>
      <c r="R529"/>
      <c r="S529"/>
      <c r="T529"/>
      <c r="U529"/>
      <c r="V529"/>
      <c r="W529"/>
      <c r="X529"/>
      <c r="Y529"/>
      <c r="Z529"/>
      <c r="AA529"/>
      <c r="AB529"/>
      <c r="AC529"/>
      <c r="AD529"/>
      <c r="AE529"/>
      <c r="AF529"/>
      <c r="AG529"/>
      <c r="AH529"/>
      <c r="AI529"/>
      <c r="AJ529"/>
      <c r="AK529"/>
      <c r="AL529"/>
      <c r="AM529"/>
    </row>
    <row r="530" spans="2:56" ht="15.75" customHeight="1">
      <c r="B530" s="6"/>
      <c r="C530" s="11"/>
      <c r="D530" s="4"/>
      <c r="E530" s="4"/>
      <c r="F530" s="4"/>
      <c r="G530" s="4"/>
      <c r="H530" s="4"/>
      <c r="I530" s="4"/>
      <c r="J530" s="4"/>
      <c r="K530" s="4"/>
      <c r="L530" s="4"/>
      <c r="M530" s="4"/>
      <c r="N530" s="332"/>
      <c r="O530" s="332"/>
      <c r="P530" s="332"/>
      <c r="Q530" s="332"/>
      <c r="R530" s="332"/>
      <c r="S530" s="332"/>
      <c r="T530" s="332"/>
      <c r="U530" s="332"/>
      <c r="V530" s="332"/>
      <c r="W530"/>
      <c r="X530"/>
      <c r="Y530"/>
      <c r="Z530"/>
      <c r="AA530"/>
      <c r="AB530"/>
      <c r="AC530"/>
      <c r="AD530"/>
      <c r="AE530"/>
      <c r="AF530"/>
      <c r="AG530"/>
      <c r="AH530"/>
      <c r="AI530"/>
      <c r="AJ530"/>
      <c r="AK530"/>
      <c r="AL530"/>
      <c r="AM530"/>
    </row>
    <row r="531" spans="2:56" ht="15.75" customHeight="1">
      <c r="B531" s="11"/>
      <c r="C531" s="11"/>
      <c r="D531" s="4"/>
      <c r="E531" s="4"/>
      <c r="F531" s="4"/>
      <c r="G531" s="4"/>
      <c r="H531" s="4"/>
      <c r="I531" s="4"/>
      <c r="J531" s="4"/>
      <c r="K531" s="4"/>
      <c r="L531" s="4"/>
      <c r="M531" s="4"/>
      <c r="N531" s="332"/>
      <c r="O531" s="332"/>
      <c r="P531" s="332"/>
      <c r="Q531" s="332"/>
      <c r="R531" s="332"/>
      <c r="S531" s="332"/>
      <c r="T531" s="332"/>
      <c r="U531" s="332"/>
      <c r="V531" s="332"/>
      <c r="W531"/>
      <c r="X531"/>
      <c r="Y531"/>
      <c r="Z531"/>
      <c r="AA531"/>
      <c r="AB531"/>
      <c r="AC531"/>
      <c r="AD531"/>
      <c r="AE531"/>
      <c r="AF531"/>
      <c r="AG531"/>
      <c r="AH531"/>
      <c r="AI531"/>
      <c r="AJ531"/>
      <c r="AK531"/>
      <c r="AL531"/>
      <c r="AM531"/>
    </row>
    <row r="532" spans="2:56" ht="15.75" customHeight="1">
      <c r="B532" s="11"/>
      <c r="C532" s="11"/>
      <c r="D532" s="4"/>
      <c r="E532" s="4"/>
      <c r="F532" s="4"/>
      <c r="G532" s="4"/>
      <c r="H532" s="4"/>
      <c r="I532" s="4"/>
      <c r="J532" s="4"/>
      <c r="K532" s="4"/>
      <c r="L532" s="4"/>
      <c r="M532" s="4"/>
      <c r="N532" s="332"/>
      <c r="O532" s="332"/>
      <c r="P532" s="332"/>
      <c r="Q532" s="332"/>
      <c r="R532" s="332"/>
      <c r="S532" s="332"/>
      <c r="T532" s="332"/>
      <c r="U532" s="332"/>
      <c r="V532" s="332"/>
      <c r="W532"/>
      <c r="X532"/>
      <c r="Y532"/>
      <c r="Z532"/>
      <c r="AA532"/>
      <c r="AB532"/>
      <c r="AC532"/>
      <c r="AD532"/>
      <c r="AE532"/>
      <c r="AF532"/>
      <c r="AG532"/>
      <c r="AH532"/>
      <c r="AI532"/>
      <c r="AJ532"/>
      <c r="AK532"/>
      <c r="AL532"/>
      <c r="AM532"/>
    </row>
    <row r="533" spans="2:56" ht="15.75" customHeight="1">
      <c r="B533" s="11"/>
      <c r="C533" s="11"/>
      <c r="D533" s="4"/>
      <c r="E533" s="4"/>
      <c r="F533" s="4"/>
      <c r="G533" s="4"/>
      <c r="H533" s="4"/>
      <c r="I533" s="4"/>
      <c r="J533" s="4"/>
      <c r="K533" s="4"/>
      <c r="L533" s="4"/>
      <c r="M533" s="4"/>
      <c r="N533" s="332"/>
      <c r="O533" s="332"/>
      <c r="P533" s="332"/>
      <c r="Q533" s="332"/>
      <c r="R533" s="332"/>
      <c r="S533" s="332"/>
      <c r="T533" s="332"/>
      <c r="U533" s="332"/>
      <c r="V533" s="332"/>
      <c r="W533"/>
      <c r="X533"/>
      <c r="Y533"/>
      <c r="Z533"/>
      <c r="AA533"/>
      <c r="AB533"/>
      <c r="AC533"/>
      <c r="AD533"/>
      <c r="AE533"/>
      <c r="AF533"/>
      <c r="AG533"/>
      <c r="AH533"/>
      <c r="AI533"/>
      <c r="AJ533"/>
      <c r="AK533"/>
      <c r="AL533"/>
      <c r="AM533"/>
    </row>
    <row r="534" spans="2:56" ht="15.75" customHeight="1">
      <c r="B534" s="11"/>
      <c r="C534" s="11"/>
      <c r="D534" s="4"/>
      <c r="E534" s="4"/>
      <c r="F534" s="4"/>
      <c r="G534" s="4"/>
      <c r="H534" s="4"/>
      <c r="I534" s="4"/>
      <c r="J534" s="4"/>
      <c r="K534" s="4"/>
      <c r="L534" s="4"/>
      <c r="M534" s="4"/>
      <c r="N534" s="332"/>
      <c r="O534" s="332"/>
      <c r="P534" s="332"/>
      <c r="Q534" s="332"/>
      <c r="R534" s="332"/>
      <c r="S534" s="332"/>
      <c r="T534" s="332"/>
      <c r="U534" s="332"/>
      <c r="V534" s="332"/>
      <c r="W534"/>
      <c r="X534"/>
      <c r="Y534"/>
      <c r="Z534"/>
      <c r="AA534"/>
      <c r="AB534"/>
      <c r="AC534"/>
      <c r="AD534"/>
      <c r="AE534"/>
      <c r="AF534"/>
      <c r="AG534"/>
      <c r="AH534"/>
      <c r="AI534"/>
      <c r="AJ534"/>
      <c r="AK534"/>
      <c r="AL534"/>
      <c r="AM534"/>
    </row>
    <row r="535" spans="2:56" ht="15.75" customHeight="1">
      <c r="B535" s="11"/>
      <c r="C535" s="11"/>
      <c r="D535" s="4"/>
      <c r="E535" s="4"/>
      <c r="F535" s="4"/>
      <c r="G535" s="4"/>
      <c r="H535" s="4"/>
      <c r="I535" s="4"/>
      <c r="J535" s="4"/>
      <c r="K535" s="4"/>
      <c r="L535" s="4"/>
      <c r="M535" s="4"/>
      <c r="N535" s="332"/>
      <c r="O535" s="332"/>
      <c r="P535" s="332"/>
      <c r="Q535" s="332"/>
      <c r="R535" s="332"/>
      <c r="S535" s="332"/>
      <c r="T535" s="332"/>
      <c r="U535" s="332"/>
      <c r="V535" s="332"/>
      <c r="W535"/>
      <c r="X535"/>
      <c r="Y535"/>
      <c r="Z535"/>
      <c r="AA535"/>
      <c r="AB535"/>
      <c r="AC535"/>
      <c r="AD535"/>
      <c r="AE535"/>
      <c r="AF535"/>
      <c r="AG535"/>
      <c r="AH535"/>
      <c r="AI535"/>
      <c r="AJ535"/>
      <c r="AK535"/>
      <c r="AL535"/>
      <c r="AM535"/>
    </row>
    <row r="536" spans="2:56" ht="15.75" customHeight="1">
      <c r="B536" s="11"/>
      <c r="C536" s="11"/>
      <c r="D536" s="11"/>
      <c r="E536" s="11"/>
      <c r="F536" s="11"/>
      <c r="G536" s="11"/>
      <c r="H536" s="11"/>
      <c r="I536" s="11"/>
      <c r="J536" s="11"/>
      <c r="K536" s="11"/>
      <c r="L536" s="11"/>
      <c r="M536" s="11"/>
      <c r="N536"/>
      <c r="O536"/>
      <c r="P536"/>
      <c r="Q536"/>
      <c r="R536"/>
      <c r="S536"/>
      <c r="T536"/>
      <c r="U536"/>
      <c r="V536"/>
      <c r="W536"/>
      <c r="X536"/>
      <c r="Y536"/>
      <c r="Z536"/>
      <c r="AA536"/>
      <c r="AB536"/>
      <c r="AC536"/>
      <c r="AD536"/>
      <c r="AE536"/>
      <c r="AF536"/>
      <c r="AG536"/>
      <c r="AH536"/>
      <c r="AI536"/>
      <c r="AJ536"/>
      <c r="AK536"/>
      <c r="AL536"/>
      <c r="AM536"/>
    </row>
    <row r="537" spans="2:56" ht="15.75" customHeight="1">
      <c r="B537" s="10" t="s">
        <v>148</v>
      </c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/>
      <c r="O537"/>
      <c r="P537"/>
      <c r="Q537"/>
      <c r="R537"/>
      <c r="S537"/>
      <c r="T537"/>
      <c r="U537"/>
      <c r="V537"/>
      <c r="W537"/>
      <c r="X537"/>
      <c r="Y537"/>
      <c r="Z537"/>
      <c r="AA537"/>
      <c r="AB537"/>
      <c r="AC537"/>
      <c r="AD537"/>
      <c r="AE537"/>
      <c r="AF537"/>
      <c r="AG537"/>
      <c r="AH537"/>
      <c r="AI537"/>
      <c r="AJ537"/>
      <c r="AK537"/>
      <c r="AL537"/>
      <c r="AM537"/>
      <c r="AN537"/>
      <c r="AO537"/>
      <c r="AP537"/>
      <c r="AQ537"/>
      <c r="AR537"/>
      <c r="AS537"/>
      <c r="AT537"/>
      <c r="AU537"/>
      <c r="AV537"/>
      <c r="AW537"/>
      <c r="AX537"/>
      <c r="AY537"/>
      <c r="AZ537"/>
      <c r="BA537"/>
      <c r="BB537"/>
      <c r="BC537"/>
      <c r="BD537"/>
    </row>
    <row r="538" spans="2:56" ht="15.75" customHeight="1">
      <c r="B538" s="11"/>
      <c r="C538" s="11"/>
      <c r="D538" s="11"/>
      <c r="E538" s="11"/>
      <c r="F538" s="11"/>
      <c r="G538" s="11"/>
      <c r="H538" s="11"/>
      <c r="I538" s="11"/>
      <c r="J538" s="11"/>
      <c r="K538" s="11"/>
      <c r="L538" s="11"/>
      <c r="M538" s="11"/>
      <c r="N538"/>
      <c r="O538"/>
      <c r="P538"/>
      <c r="Q538"/>
      <c r="R538"/>
      <c r="S538"/>
      <c r="T538"/>
      <c r="U538"/>
      <c r="V538"/>
      <c r="W538"/>
      <c r="X538"/>
      <c r="Y538"/>
      <c r="Z538"/>
      <c r="AA538"/>
      <c r="AB538"/>
      <c r="AC538"/>
      <c r="AD538"/>
      <c r="AE538"/>
      <c r="AF538"/>
      <c r="AG538"/>
      <c r="AH538"/>
      <c r="AI538"/>
      <c r="AJ538"/>
      <c r="AK538"/>
      <c r="AL538"/>
      <c r="AM538"/>
      <c r="AN538"/>
      <c r="AO538"/>
      <c r="AP538"/>
      <c r="AQ538"/>
      <c r="AR538"/>
      <c r="AS538"/>
      <c r="AT538"/>
      <c r="AU538"/>
      <c r="AV538"/>
      <c r="AW538"/>
      <c r="AX538"/>
      <c r="AY538"/>
      <c r="AZ538"/>
      <c r="BA538"/>
      <c r="BB538"/>
      <c r="BC538"/>
      <c r="BD538"/>
    </row>
    <row r="539" spans="2:56" ht="15.75" customHeight="1">
      <c r="B539" s="322" t="s">
        <v>1091</v>
      </c>
      <c r="C539" s="11"/>
      <c r="D539" s="11"/>
      <c r="E539" s="11"/>
      <c r="F539" s="11"/>
      <c r="G539" s="11"/>
      <c r="H539" s="11"/>
      <c r="I539" s="11"/>
      <c r="J539" s="11"/>
      <c r="K539" s="11"/>
      <c r="L539" s="11"/>
      <c r="M539" s="11"/>
      <c r="N539"/>
      <c r="O539"/>
      <c r="P539"/>
      <c r="Q539"/>
      <c r="R539"/>
      <c r="S539"/>
      <c r="T539"/>
      <c r="U539"/>
      <c r="V539"/>
      <c r="W539"/>
      <c r="X539"/>
      <c r="Y539"/>
      <c r="Z539"/>
      <c r="AA539"/>
      <c r="AB539"/>
      <c r="AC539"/>
      <c r="AD539"/>
      <c r="AE539"/>
      <c r="AF539"/>
      <c r="AG539"/>
      <c r="AH539"/>
      <c r="AI539"/>
      <c r="AJ539"/>
      <c r="AK539"/>
      <c r="AL539"/>
      <c r="AM539"/>
      <c r="AN539"/>
      <c r="AO539"/>
      <c r="AP539"/>
      <c r="AQ539"/>
      <c r="AR539"/>
      <c r="AS539"/>
      <c r="AT539"/>
      <c r="AU539"/>
      <c r="AV539"/>
      <c r="AW539"/>
      <c r="AX539"/>
      <c r="AY539"/>
      <c r="AZ539"/>
      <c r="BA539"/>
      <c r="BB539"/>
      <c r="BC539"/>
      <c r="BD539"/>
    </row>
    <row r="540" spans="2:56" ht="15.75" customHeight="1">
      <c r="B540" s="4" t="s">
        <v>149</v>
      </c>
      <c r="C540" s="11"/>
      <c r="D540" s="11"/>
      <c r="E540" s="11"/>
      <c r="F540" s="11"/>
      <c r="G540" s="11"/>
      <c r="H540" s="11"/>
      <c r="I540" s="11"/>
      <c r="J540" s="11"/>
      <c r="K540" s="11"/>
      <c r="L540" s="11"/>
      <c r="M540" s="11"/>
      <c r="N540"/>
      <c r="O540"/>
      <c r="P540"/>
      <c r="Q540"/>
      <c r="R540"/>
      <c r="S540"/>
      <c r="T540"/>
      <c r="U540"/>
      <c r="V540"/>
      <c r="W540"/>
      <c r="X540"/>
      <c r="Y540"/>
      <c r="Z540"/>
      <c r="AA540"/>
      <c r="AB540"/>
      <c r="AC540"/>
      <c r="AD540"/>
      <c r="AE540"/>
      <c r="AF540"/>
      <c r="AG540"/>
      <c r="AH540"/>
      <c r="AI540"/>
      <c r="AJ540"/>
      <c r="AK540"/>
      <c r="AL540"/>
      <c r="AM540"/>
      <c r="AN540"/>
      <c r="AO540"/>
      <c r="AP540"/>
      <c r="AQ540"/>
      <c r="AR540"/>
      <c r="AS540"/>
      <c r="AT540"/>
      <c r="AU540"/>
      <c r="AV540"/>
      <c r="AW540"/>
      <c r="AX540"/>
      <c r="AY540"/>
      <c r="AZ540"/>
      <c r="BA540"/>
      <c r="BB540"/>
      <c r="BC540"/>
      <c r="BD540"/>
    </row>
    <row r="541" spans="2:56" ht="15.75" customHeight="1">
      <c r="B541" s="322" t="s">
        <v>1092</v>
      </c>
      <c r="C541" s="11"/>
      <c r="D541" s="11"/>
      <c r="E541" s="11"/>
      <c r="F541" s="11"/>
      <c r="G541" s="11"/>
      <c r="H541" s="11"/>
      <c r="I541" s="11"/>
      <c r="J541" s="11"/>
      <c r="K541" s="11"/>
      <c r="L541" s="11"/>
      <c r="M541" s="11"/>
      <c r="N541"/>
      <c r="O541"/>
      <c r="P541"/>
      <c r="Q541"/>
      <c r="R541"/>
      <c r="S541"/>
      <c r="T541"/>
      <c r="U541"/>
      <c r="V541"/>
      <c r="W541"/>
      <c r="X541"/>
      <c r="Y541"/>
      <c r="Z541"/>
      <c r="AA541"/>
      <c r="AB541"/>
      <c r="AC541"/>
      <c r="AD541"/>
      <c r="AE541"/>
      <c r="AF541"/>
      <c r="AG541"/>
      <c r="AH541"/>
      <c r="AI541"/>
      <c r="AJ541"/>
      <c r="AK541"/>
      <c r="AL541"/>
      <c r="AM541"/>
      <c r="AN541"/>
      <c r="AO541"/>
      <c r="AP541"/>
      <c r="AQ541"/>
      <c r="AR541"/>
      <c r="AS541"/>
      <c r="AT541"/>
      <c r="AU541"/>
      <c r="AV541"/>
      <c r="AW541"/>
      <c r="AX541"/>
      <c r="AY541"/>
      <c r="AZ541"/>
      <c r="BA541"/>
      <c r="BB541"/>
      <c r="BC541"/>
      <c r="BD541"/>
    </row>
    <row r="542" spans="2:56" ht="15.75" customHeight="1">
      <c r="B542" s="11"/>
      <c r="C542" s="11"/>
      <c r="D542" s="11"/>
      <c r="E542" s="11"/>
      <c r="F542" s="11"/>
      <c r="G542" s="11"/>
      <c r="H542" s="11"/>
      <c r="I542" s="11"/>
      <c r="J542" s="11"/>
      <c r="K542" s="11"/>
      <c r="L542" s="11"/>
      <c r="M542" s="11"/>
      <c r="N542"/>
      <c r="O542"/>
      <c r="P542"/>
      <c r="Q542"/>
      <c r="R542"/>
      <c r="S542"/>
      <c r="T542"/>
      <c r="U542"/>
      <c r="V542"/>
      <c r="W542"/>
      <c r="X542"/>
      <c r="Y542"/>
      <c r="Z542"/>
      <c r="AA542"/>
      <c r="AB542"/>
      <c r="AC542"/>
      <c r="AD542"/>
      <c r="AE542"/>
      <c r="AF542"/>
      <c r="AG542"/>
      <c r="AH542"/>
      <c r="AI542"/>
      <c r="AJ542"/>
      <c r="AK542"/>
      <c r="AL542"/>
      <c r="AM542"/>
      <c r="AN542"/>
      <c r="AO542"/>
      <c r="AP542"/>
      <c r="AQ542"/>
      <c r="AR542"/>
      <c r="AS542"/>
      <c r="AT542"/>
      <c r="AU542"/>
      <c r="AV542"/>
      <c r="AW542"/>
      <c r="AX542"/>
      <c r="AY542"/>
      <c r="AZ542"/>
      <c r="BA542"/>
      <c r="BB542"/>
      <c r="BC542"/>
      <c r="BD542"/>
    </row>
    <row r="543" spans="2:56" ht="15.75" customHeight="1">
      <c r="B543" s="4"/>
      <c r="C543" s="11"/>
      <c r="D543" s="11"/>
      <c r="E543" s="11"/>
      <c r="F543" s="11"/>
      <c r="G543" s="11"/>
      <c r="H543" s="11"/>
      <c r="I543" s="11"/>
      <c r="J543" s="11"/>
      <c r="K543" s="11"/>
      <c r="L543" s="11"/>
      <c r="M543" s="11"/>
      <c r="N543"/>
      <c r="O543"/>
      <c r="P543"/>
      <c r="Q543"/>
      <c r="R543"/>
      <c r="S543"/>
      <c r="T543"/>
      <c r="U543"/>
      <c r="V543"/>
      <c r="W543" s="332"/>
      <c r="X543" s="332"/>
      <c r="Y543" s="332"/>
      <c r="Z543" s="332"/>
      <c r="AA543" s="332"/>
      <c r="AB543" s="332"/>
      <c r="AC543"/>
      <c r="AD543"/>
      <c r="AE543"/>
      <c r="AF543"/>
      <c r="AG543"/>
      <c r="AH543"/>
      <c r="AI543"/>
      <c r="AJ543"/>
      <c r="AK543"/>
      <c r="AL543"/>
      <c r="AM543"/>
      <c r="AN543"/>
      <c r="AO543"/>
      <c r="AP543"/>
      <c r="AQ543"/>
      <c r="AR543"/>
      <c r="AS543"/>
      <c r="AT543"/>
      <c r="AU543"/>
      <c r="AV543"/>
      <c r="AW543"/>
      <c r="AX543"/>
      <c r="AY543"/>
      <c r="AZ543"/>
      <c r="BA543"/>
      <c r="BB543"/>
      <c r="BC543"/>
      <c r="BD543"/>
    </row>
    <row r="544" spans="2:56" ht="15.75" customHeight="1">
      <c r="B544" s="6" t="s">
        <v>151</v>
      </c>
      <c r="C544" s="11"/>
      <c r="D544" s="11"/>
      <c r="E544" s="11"/>
      <c r="F544" s="11"/>
      <c r="G544" s="11"/>
      <c r="H544" s="11"/>
      <c r="I544" s="11"/>
      <c r="J544" s="11"/>
      <c r="K544" s="11"/>
      <c r="L544" s="11"/>
      <c r="M544" s="11"/>
      <c r="N544"/>
      <c r="O544"/>
      <c r="P544"/>
      <c r="Q544"/>
      <c r="R544"/>
      <c r="S544"/>
      <c r="T544"/>
      <c r="U544"/>
      <c r="V544"/>
      <c r="W544" s="332"/>
      <c r="X544" s="332"/>
      <c r="Y544" s="332"/>
      <c r="Z544" s="332"/>
      <c r="AA544" s="332"/>
      <c r="AB544" s="332"/>
      <c r="AC544"/>
      <c r="AD544"/>
      <c r="AE544"/>
      <c r="AF544"/>
      <c r="AG544"/>
      <c r="AH544"/>
      <c r="AI544"/>
      <c r="AJ544"/>
      <c r="AK544"/>
      <c r="AL544"/>
      <c r="AM544"/>
      <c r="AN544"/>
      <c r="AO544"/>
      <c r="AP544"/>
      <c r="AQ544"/>
      <c r="AR544"/>
      <c r="AS544"/>
      <c r="AT544"/>
      <c r="AU544"/>
      <c r="AV544"/>
      <c r="AW544"/>
      <c r="AX544"/>
      <c r="AY544"/>
      <c r="AZ544"/>
      <c r="BA544"/>
      <c r="BB544"/>
      <c r="BC544"/>
      <c r="BD544"/>
    </row>
    <row r="545" spans="2:56" ht="15.75" customHeight="1">
      <c r="B545" s="4"/>
      <c r="C545" s="11"/>
      <c r="D545" s="11"/>
      <c r="E545" s="11"/>
      <c r="F545" s="11"/>
      <c r="G545" s="11"/>
      <c r="H545" s="11"/>
      <c r="I545" s="11"/>
      <c r="J545" s="11"/>
      <c r="K545" s="11"/>
      <c r="L545" s="11"/>
      <c r="M545" s="11"/>
      <c r="N545"/>
      <c r="O545"/>
      <c r="P545"/>
      <c r="Q545"/>
      <c r="R545"/>
      <c r="S545"/>
      <c r="T545"/>
      <c r="U545"/>
      <c r="V545"/>
      <c r="W545" s="332"/>
      <c r="X545" s="332"/>
      <c r="Y545" s="332"/>
      <c r="Z545" s="332"/>
      <c r="AA545" s="332"/>
      <c r="AB545" s="332"/>
      <c r="AC545"/>
      <c r="AD545"/>
      <c r="AE545"/>
      <c r="AF545"/>
      <c r="AG545"/>
      <c r="AH545"/>
      <c r="AI545"/>
      <c r="AJ545"/>
      <c r="AK545"/>
      <c r="AL545"/>
      <c r="AM545"/>
      <c r="AN545"/>
      <c r="AO545"/>
      <c r="AP545"/>
      <c r="AQ545"/>
      <c r="AR545"/>
      <c r="AS545"/>
      <c r="AT545"/>
      <c r="AU545"/>
      <c r="AV545"/>
      <c r="AW545"/>
      <c r="AX545"/>
      <c r="AY545"/>
      <c r="AZ545"/>
      <c r="BA545"/>
      <c r="BB545"/>
      <c r="BC545"/>
      <c r="BD545"/>
    </row>
    <row r="546" spans="2:56" ht="15.75" customHeight="1">
      <c r="B546" s="4"/>
      <c r="C546" s="11"/>
      <c r="D546" s="11"/>
      <c r="E546" s="11"/>
      <c r="F546" s="11"/>
      <c r="G546" s="11"/>
      <c r="H546" s="11"/>
      <c r="I546" s="11"/>
      <c r="J546" s="11"/>
      <c r="K546" s="11"/>
      <c r="L546" s="11"/>
      <c r="M546" s="11"/>
      <c r="N546"/>
      <c r="O546"/>
      <c r="P546"/>
      <c r="Q546"/>
      <c r="R546"/>
      <c r="S546"/>
      <c r="T546"/>
      <c r="U546"/>
      <c r="V546"/>
      <c r="W546" s="332"/>
      <c r="X546" s="332"/>
      <c r="Y546" s="332"/>
      <c r="Z546" s="332"/>
      <c r="AA546" s="332"/>
      <c r="AB546" s="332"/>
      <c r="AC546"/>
      <c r="AD546"/>
      <c r="AE546"/>
      <c r="AF546"/>
      <c r="AG546"/>
      <c r="AH546"/>
      <c r="AI546"/>
      <c r="AJ546"/>
      <c r="AK546"/>
      <c r="AL546"/>
      <c r="AM546"/>
      <c r="AN546"/>
      <c r="AO546"/>
      <c r="AP546"/>
      <c r="AQ546"/>
      <c r="AR546"/>
      <c r="AS546"/>
      <c r="AT546"/>
      <c r="AU546"/>
      <c r="AV546"/>
      <c r="AW546"/>
      <c r="AX546"/>
      <c r="AY546"/>
      <c r="AZ546"/>
      <c r="BA546"/>
      <c r="BB546"/>
      <c r="BC546"/>
      <c r="BD546"/>
    </row>
    <row r="547" spans="2:56" ht="15.75" customHeight="1">
      <c r="B547" s="4"/>
      <c r="C547" s="11"/>
      <c r="D547" s="11"/>
      <c r="E547" s="11"/>
      <c r="F547" s="11"/>
      <c r="G547" s="11"/>
      <c r="H547" s="11"/>
      <c r="I547" s="11"/>
      <c r="J547" s="11"/>
      <c r="K547" s="11"/>
      <c r="L547" s="11"/>
      <c r="M547" s="11"/>
      <c r="N547"/>
      <c r="O547"/>
      <c r="P547"/>
      <c r="Q547"/>
      <c r="R547"/>
      <c r="S547"/>
      <c r="T547"/>
      <c r="U547"/>
      <c r="V547"/>
      <c r="W547" s="332"/>
      <c r="X547" s="332"/>
      <c r="Y547" s="332"/>
      <c r="Z547" s="332"/>
      <c r="AA547" s="332"/>
      <c r="AB547" s="332"/>
      <c r="AC547"/>
      <c r="AD547"/>
      <c r="AE547"/>
      <c r="AF547"/>
      <c r="AG547"/>
      <c r="AH547"/>
      <c r="AI547"/>
      <c r="AJ547"/>
      <c r="AK547"/>
      <c r="AL547"/>
      <c r="AM547"/>
      <c r="AN547"/>
      <c r="AO547"/>
      <c r="AP547"/>
      <c r="AQ547"/>
      <c r="AR547"/>
      <c r="AS547"/>
      <c r="AT547"/>
      <c r="AU547"/>
      <c r="AV547"/>
      <c r="AW547"/>
      <c r="AX547"/>
      <c r="AY547"/>
      <c r="AZ547"/>
      <c r="BA547"/>
      <c r="BB547"/>
      <c r="BC547"/>
      <c r="BD547"/>
    </row>
    <row r="548" spans="2:56" ht="15.75" customHeight="1">
      <c r="B548" s="4"/>
      <c r="C548" s="11"/>
      <c r="D548" s="11"/>
      <c r="E548" s="11"/>
      <c r="F548" s="11"/>
      <c r="G548" s="11"/>
      <c r="H548" s="11"/>
      <c r="I548" s="11"/>
      <c r="J548" s="11"/>
      <c r="K548" s="11"/>
      <c r="L548" s="11"/>
      <c r="M548" s="11"/>
      <c r="N548"/>
      <c r="O548"/>
      <c r="P548"/>
      <c r="Q548"/>
      <c r="R548"/>
      <c r="S548"/>
      <c r="T548"/>
      <c r="U548"/>
      <c r="V548"/>
      <c r="W548" s="332"/>
      <c r="X548" s="332"/>
      <c r="Y548" s="332"/>
      <c r="Z548" s="332"/>
      <c r="AA548" s="332"/>
      <c r="AB548" s="332"/>
      <c r="AC548"/>
      <c r="AD548"/>
      <c r="AE548"/>
      <c r="AF548"/>
      <c r="AG548"/>
      <c r="AH548"/>
      <c r="AI548"/>
      <c r="AJ548"/>
      <c r="AK548"/>
      <c r="AL548"/>
      <c r="AM548"/>
      <c r="AN548"/>
      <c r="AO548"/>
      <c r="AP548"/>
      <c r="AQ548"/>
      <c r="AR548"/>
      <c r="AS548"/>
      <c r="AT548"/>
      <c r="AU548"/>
      <c r="AV548"/>
      <c r="AW548"/>
      <c r="AX548"/>
      <c r="AY548"/>
      <c r="AZ548"/>
      <c r="BA548"/>
      <c r="BB548"/>
      <c r="BC548"/>
      <c r="BD548"/>
    </row>
    <row r="549" spans="2:56" ht="15.75" customHeight="1">
      <c r="B549" s="4"/>
      <c r="C549" s="11"/>
      <c r="D549" s="11"/>
      <c r="E549" s="11"/>
      <c r="F549" s="11"/>
      <c r="G549" s="11"/>
      <c r="H549" s="11"/>
      <c r="I549" s="11"/>
      <c r="J549" s="11"/>
      <c r="K549" s="11"/>
      <c r="L549" s="11"/>
      <c r="M549" s="11"/>
      <c r="N549"/>
      <c r="O549"/>
      <c r="P549"/>
      <c r="Q549"/>
      <c r="R549"/>
      <c r="S549"/>
      <c r="T549"/>
      <c r="U549"/>
      <c r="V549"/>
      <c r="W549"/>
      <c r="X549"/>
      <c r="Y549"/>
      <c r="Z549"/>
      <c r="AA549"/>
      <c r="AB549"/>
      <c r="AC549"/>
      <c r="AD549"/>
      <c r="AE549"/>
      <c r="AF549"/>
      <c r="AG549"/>
      <c r="AH549"/>
      <c r="AI549"/>
      <c r="AJ549"/>
      <c r="AK549"/>
      <c r="AL549"/>
      <c r="AM549"/>
      <c r="AN549"/>
      <c r="AO549"/>
      <c r="AP549"/>
      <c r="AQ549"/>
      <c r="AR549"/>
      <c r="AS549"/>
      <c r="AT549"/>
      <c r="AU549"/>
      <c r="AV549"/>
      <c r="AW549"/>
      <c r="AX549"/>
      <c r="AY549"/>
      <c r="AZ549"/>
      <c r="BA549"/>
      <c r="BB549"/>
      <c r="BC549"/>
      <c r="BD549"/>
    </row>
    <row r="550" spans="2:56" ht="15.75" customHeight="1">
      <c r="B550" s="4"/>
      <c r="C550" s="11"/>
      <c r="D550" s="11"/>
      <c r="E550" s="11"/>
      <c r="F550" s="11"/>
      <c r="G550" s="11"/>
      <c r="H550" s="11"/>
      <c r="I550" s="11"/>
      <c r="J550" s="11"/>
      <c r="K550" s="11"/>
      <c r="L550" s="11"/>
      <c r="M550" s="11"/>
      <c r="N550"/>
      <c r="O550"/>
      <c r="P550"/>
      <c r="Q550"/>
      <c r="R550"/>
      <c r="S550"/>
      <c r="T550"/>
      <c r="U550"/>
      <c r="V550"/>
      <c r="W550"/>
      <c r="X550"/>
      <c r="Y550"/>
      <c r="Z550"/>
      <c r="AA550"/>
      <c r="AB550"/>
      <c r="AC550"/>
      <c r="AD550"/>
      <c r="AE550"/>
      <c r="AF550"/>
      <c r="AG550"/>
      <c r="AH550"/>
      <c r="AI550"/>
      <c r="AJ550"/>
      <c r="AK550"/>
      <c r="AL550"/>
      <c r="AM550"/>
      <c r="AN550"/>
      <c r="AO550"/>
      <c r="AP550"/>
      <c r="AQ550"/>
      <c r="AR550"/>
      <c r="AS550"/>
      <c r="AT550"/>
      <c r="AU550"/>
      <c r="AV550"/>
      <c r="AW550"/>
      <c r="AX550"/>
      <c r="AY550"/>
      <c r="AZ550"/>
      <c r="BA550"/>
      <c r="BB550"/>
      <c r="BC550"/>
      <c r="BD550"/>
    </row>
    <row r="551" spans="2:56" ht="15.75" customHeight="1">
      <c r="B551" s="4"/>
      <c r="C551" s="11"/>
      <c r="D551" s="11"/>
      <c r="E551" s="11"/>
      <c r="F551" s="11"/>
      <c r="G551" s="11"/>
      <c r="H551" s="11"/>
      <c r="I551" s="11"/>
      <c r="J551" s="11"/>
      <c r="K551" s="11"/>
      <c r="L551" s="11"/>
      <c r="M551" s="11"/>
      <c r="N551"/>
      <c r="O551"/>
      <c r="P551"/>
      <c r="Q551"/>
      <c r="R551"/>
      <c r="S551"/>
      <c r="T551"/>
      <c r="U551"/>
      <c r="V551"/>
      <c r="W551"/>
      <c r="X551"/>
      <c r="Y551"/>
      <c r="Z551"/>
      <c r="AA551"/>
      <c r="AB551"/>
      <c r="AC551"/>
      <c r="AD551"/>
      <c r="AE551"/>
      <c r="AF551"/>
      <c r="AG551"/>
      <c r="AH551"/>
      <c r="AI551"/>
      <c r="AJ551"/>
      <c r="AK551"/>
      <c r="AL551"/>
      <c r="AM551"/>
      <c r="AN551"/>
      <c r="AO551"/>
      <c r="AP551"/>
      <c r="AQ551"/>
      <c r="AR551"/>
      <c r="AS551"/>
      <c r="AT551"/>
      <c r="AU551"/>
      <c r="AV551"/>
      <c r="AW551"/>
      <c r="AX551"/>
      <c r="AY551"/>
      <c r="AZ551"/>
      <c r="BA551"/>
      <c r="BB551"/>
      <c r="BC551"/>
      <c r="BD551"/>
    </row>
    <row r="552" spans="2:56" ht="15.75" customHeight="1">
      <c r="B552" s="4"/>
      <c r="C552" s="11"/>
      <c r="D552" s="11"/>
      <c r="E552" s="11"/>
      <c r="F552" s="11"/>
      <c r="G552" s="11"/>
      <c r="H552" s="11"/>
      <c r="I552" s="11"/>
      <c r="J552" s="11"/>
      <c r="K552" s="11"/>
      <c r="L552" s="11"/>
      <c r="M552" s="11"/>
      <c r="N552"/>
      <c r="O552"/>
      <c r="P552"/>
      <c r="Q552"/>
      <c r="R552"/>
      <c r="S552"/>
      <c r="T552"/>
      <c r="U552"/>
      <c r="V552"/>
      <c r="W552"/>
      <c r="X552"/>
      <c r="Y552"/>
      <c r="Z552"/>
      <c r="AA552"/>
      <c r="AB552"/>
      <c r="AC552"/>
      <c r="AD552"/>
      <c r="AE552"/>
      <c r="AF552"/>
      <c r="AG552"/>
      <c r="AH552"/>
      <c r="AI552"/>
      <c r="AJ552"/>
      <c r="AK552"/>
      <c r="AL552"/>
      <c r="AM552"/>
      <c r="AN552"/>
      <c r="AO552"/>
      <c r="AP552"/>
      <c r="AQ552"/>
      <c r="AR552"/>
      <c r="AS552"/>
      <c r="AT552"/>
      <c r="AU552"/>
      <c r="AV552"/>
      <c r="AW552"/>
      <c r="AX552"/>
      <c r="AY552"/>
      <c r="AZ552"/>
      <c r="BA552"/>
      <c r="BB552"/>
      <c r="BC552"/>
      <c r="BD552"/>
    </row>
    <row r="553" spans="2:56" ht="15.75" customHeight="1">
      <c r="B553" s="4"/>
      <c r="C553" s="11"/>
      <c r="D553" s="11"/>
      <c r="E553" s="11"/>
      <c r="F553" s="11"/>
      <c r="G553" s="11"/>
      <c r="H553" s="11"/>
      <c r="I553" s="11"/>
      <c r="J553" s="11"/>
      <c r="K553" s="11"/>
      <c r="L553" s="11"/>
      <c r="M553" s="11"/>
      <c r="N553"/>
      <c r="O553"/>
      <c r="P553"/>
      <c r="Q553"/>
      <c r="R553"/>
      <c r="S553"/>
      <c r="T553"/>
      <c r="U553"/>
      <c r="V553"/>
      <c r="W553"/>
      <c r="X553"/>
      <c r="Y553"/>
      <c r="Z553"/>
      <c r="AA553"/>
      <c r="AB553"/>
      <c r="AC553"/>
      <c r="AD553"/>
      <c r="AE553"/>
      <c r="AF553"/>
      <c r="AG553"/>
      <c r="AH553"/>
      <c r="AI553"/>
      <c r="AJ553"/>
      <c r="AK553"/>
      <c r="AL553"/>
      <c r="AM553"/>
      <c r="AN553"/>
      <c r="AO553"/>
      <c r="AP553"/>
      <c r="AQ553"/>
      <c r="AR553"/>
      <c r="AS553"/>
      <c r="AT553"/>
      <c r="AU553"/>
      <c r="AV553"/>
      <c r="AW553"/>
      <c r="AX553"/>
      <c r="AY553"/>
      <c r="AZ553"/>
      <c r="BA553"/>
      <c r="BB553"/>
      <c r="BC553"/>
      <c r="BD553"/>
    </row>
    <row r="554" spans="2:56" ht="15.75" customHeight="1">
      <c r="B554" s="4"/>
      <c r="C554" s="11"/>
      <c r="D554" s="11"/>
      <c r="E554" s="11"/>
      <c r="F554" s="11"/>
      <c r="G554" s="11"/>
      <c r="H554" s="11"/>
      <c r="I554" s="11"/>
      <c r="J554" s="11"/>
      <c r="K554" s="11"/>
      <c r="L554" s="11"/>
      <c r="M554" s="11"/>
      <c r="N554"/>
      <c r="O554"/>
      <c r="P554"/>
      <c r="Q554"/>
      <c r="R554"/>
      <c r="S554"/>
      <c r="T554"/>
      <c r="U554"/>
      <c r="V554"/>
      <c r="W554"/>
      <c r="X554"/>
      <c r="Y554"/>
      <c r="Z554"/>
      <c r="AA554"/>
      <c r="AB554"/>
      <c r="AC554"/>
      <c r="AD554"/>
      <c r="AE554"/>
      <c r="AF554"/>
      <c r="AG554"/>
      <c r="AH554"/>
      <c r="AI554"/>
      <c r="AJ554"/>
      <c r="AK554"/>
      <c r="AL554"/>
      <c r="AM554"/>
      <c r="AN554"/>
      <c r="AO554"/>
      <c r="AP554"/>
      <c r="AQ554"/>
      <c r="AR554"/>
      <c r="AS554"/>
      <c r="AT554"/>
      <c r="AU554"/>
      <c r="AV554"/>
      <c r="AW554"/>
      <c r="AX554"/>
      <c r="AY554"/>
      <c r="AZ554"/>
      <c r="BA554"/>
      <c r="BB554"/>
      <c r="BC554"/>
      <c r="BD554"/>
    </row>
    <row r="555" spans="2:56" ht="15.75" customHeight="1">
      <c r="B555" s="4"/>
      <c r="C555" s="11"/>
      <c r="D555" s="11"/>
      <c r="E555" s="11"/>
      <c r="F555" s="11"/>
      <c r="G555" s="11"/>
      <c r="H555" s="11"/>
      <c r="I555" s="11"/>
      <c r="J555" s="11"/>
      <c r="K555" s="11"/>
      <c r="L555" s="11"/>
      <c r="M555" s="11"/>
      <c r="N555"/>
      <c r="O555"/>
      <c r="P555"/>
      <c r="Q555"/>
      <c r="R555"/>
      <c r="S555"/>
      <c r="T555"/>
      <c r="U555"/>
      <c r="V555"/>
      <c r="W555"/>
      <c r="X555"/>
      <c r="Y555"/>
      <c r="Z555"/>
      <c r="AA555"/>
      <c r="AB555"/>
      <c r="AC555"/>
      <c r="AD555"/>
      <c r="AE555"/>
      <c r="AF555"/>
      <c r="AG555"/>
      <c r="AH555"/>
      <c r="AI555"/>
      <c r="AJ555"/>
      <c r="AK555"/>
      <c r="AL555"/>
      <c r="AM555"/>
      <c r="AN555"/>
      <c r="AO555"/>
      <c r="AP555"/>
      <c r="AQ555"/>
      <c r="AR555"/>
      <c r="AS555"/>
      <c r="AT555"/>
      <c r="AU555"/>
      <c r="AV555"/>
      <c r="AW555"/>
      <c r="AX555"/>
      <c r="AY555"/>
      <c r="AZ555"/>
      <c r="BA555"/>
      <c r="BB555"/>
      <c r="BC555"/>
      <c r="BD555"/>
    </row>
    <row r="556" spans="2:56" ht="15.75" customHeight="1">
      <c r="B556" s="4"/>
      <c r="C556" s="11"/>
      <c r="D556" s="11"/>
      <c r="E556" s="11"/>
      <c r="F556" s="11"/>
      <c r="G556" s="11"/>
      <c r="H556" s="11"/>
      <c r="I556" s="11"/>
      <c r="J556" s="11"/>
      <c r="K556" s="11"/>
      <c r="L556" s="11"/>
      <c r="M556" s="11"/>
      <c r="N556"/>
      <c r="O556"/>
      <c r="P556"/>
      <c r="Q556"/>
      <c r="R556"/>
      <c r="S556"/>
      <c r="T556"/>
      <c r="U556"/>
      <c r="V556"/>
      <c r="W556"/>
      <c r="X556"/>
      <c r="Y556"/>
      <c r="Z556"/>
      <c r="AA556"/>
      <c r="AB556"/>
      <c r="AC556"/>
      <c r="AD556"/>
      <c r="AE556"/>
      <c r="AF556"/>
      <c r="AG556"/>
      <c r="AH556"/>
      <c r="AI556"/>
      <c r="AJ556"/>
      <c r="AK556"/>
      <c r="AL556"/>
      <c r="AM556"/>
      <c r="AN556"/>
      <c r="AO556"/>
      <c r="AP556"/>
      <c r="AQ556"/>
      <c r="AR556"/>
      <c r="AS556"/>
      <c r="AT556"/>
      <c r="AU556"/>
      <c r="AV556"/>
      <c r="AW556"/>
      <c r="AX556"/>
      <c r="AY556"/>
      <c r="AZ556"/>
      <c r="BA556"/>
      <c r="BB556"/>
      <c r="BC556"/>
      <c r="BD556"/>
    </row>
    <row r="557" spans="2:56" ht="15.75" customHeight="1">
      <c r="B557" s="4"/>
      <c r="C557" s="11"/>
      <c r="D557" s="11"/>
      <c r="E557" s="11"/>
      <c r="F557" s="11"/>
      <c r="G557" s="11"/>
      <c r="H557" s="11"/>
      <c r="I557" s="11"/>
      <c r="J557" s="11"/>
      <c r="K557" s="11"/>
      <c r="L557" s="11"/>
      <c r="M557" s="11"/>
      <c r="N557"/>
      <c r="O557"/>
      <c r="P557"/>
      <c r="Q557"/>
      <c r="R557"/>
      <c r="S557"/>
      <c r="T557"/>
      <c r="U557"/>
      <c r="V557"/>
      <c r="W557"/>
      <c r="X557"/>
      <c r="Y557"/>
      <c r="Z557"/>
      <c r="AA557"/>
      <c r="AB557"/>
      <c r="AC557"/>
      <c r="AD557"/>
      <c r="AE557"/>
      <c r="AF557"/>
      <c r="AG557"/>
      <c r="AH557"/>
      <c r="AI557"/>
      <c r="AJ557"/>
      <c r="AK557"/>
      <c r="AL557"/>
      <c r="AM557"/>
      <c r="AN557"/>
      <c r="AO557"/>
      <c r="AP557"/>
      <c r="AQ557"/>
      <c r="AR557"/>
      <c r="AS557"/>
      <c r="AT557"/>
      <c r="AU557"/>
      <c r="AV557"/>
      <c r="AW557"/>
      <c r="AX557"/>
      <c r="AY557"/>
      <c r="AZ557"/>
      <c r="BA557"/>
      <c r="BB557"/>
      <c r="BC557"/>
      <c r="BD557"/>
    </row>
    <row r="558" spans="2:56" ht="15.75" customHeight="1">
      <c r="B558" s="4"/>
      <c r="C558" s="11"/>
      <c r="D558" s="11"/>
      <c r="E558" s="11"/>
      <c r="F558" s="11"/>
      <c r="G558" s="11"/>
      <c r="H558" s="11"/>
      <c r="I558" s="11"/>
      <c r="J558" s="11"/>
      <c r="K558" s="11"/>
      <c r="L558" s="11"/>
      <c r="M558" s="11"/>
      <c r="N558"/>
      <c r="O558"/>
      <c r="P558"/>
      <c r="Q558"/>
      <c r="R558"/>
      <c r="S558"/>
      <c r="T558"/>
      <c r="U558"/>
      <c r="V558"/>
      <c r="W558"/>
      <c r="X558"/>
      <c r="Y558"/>
      <c r="Z558"/>
      <c r="AA558"/>
      <c r="AB558"/>
      <c r="AC558"/>
      <c r="AD558"/>
      <c r="AE558"/>
      <c r="AF558"/>
      <c r="AG558"/>
      <c r="AH558"/>
      <c r="AI558"/>
      <c r="AJ558"/>
      <c r="AK558"/>
      <c r="AL558"/>
      <c r="AM558"/>
      <c r="AN558"/>
      <c r="AO558"/>
      <c r="AP558"/>
      <c r="AQ558"/>
      <c r="AR558"/>
      <c r="AS558"/>
      <c r="AT558"/>
      <c r="AU558"/>
      <c r="AV558"/>
      <c r="AW558"/>
      <c r="AX558"/>
      <c r="AY558"/>
      <c r="AZ558"/>
      <c r="BA558"/>
      <c r="BB558"/>
      <c r="BC558"/>
      <c r="BD558"/>
    </row>
    <row r="559" spans="2:56" ht="15.75" customHeight="1">
      <c r="B559" s="4"/>
      <c r="C559" s="11"/>
      <c r="D559" s="11"/>
      <c r="E559" s="11"/>
      <c r="F559" s="11"/>
      <c r="G559" s="11"/>
      <c r="H559" s="11"/>
      <c r="I559" s="11"/>
      <c r="J559" s="11"/>
      <c r="K559" s="11"/>
      <c r="L559" s="11"/>
      <c r="M559" s="11"/>
      <c r="N559"/>
      <c r="O559"/>
      <c r="P559"/>
      <c r="Q559"/>
      <c r="R559"/>
      <c r="S559"/>
      <c r="T559"/>
      <c r="U559"/>
      <c r="V559"/>
      <c r="W559"/>
      <c r="X559"/>
      <c r="Y559"/>
      <c r="Z559"/>
      <c r="AA559"/>
      <c r="AB559"/>
      <c r="AC559"/>
      <c r="AD559"/>
      <c r="AE559"/>
      <c r="AF559"/>
      <c r="AG559"/>
      <c r="AH559"/>
      <c r="AI559"/>
      <c r="AJ559"/>
      <c r="AK559"/>
      <c r="AL559"/>
      <c r="AM559"/>
      <c r="AN559"/>
      <c r="AO559"/>
      <c r="AP559"/>
      <c r="AQ559"/>
      <c r="AR559"/>
      <c r="AS559"/>
      <c r="AT559"/>
      <c r="AU559"/>
      <c r="AV559"/>
      <c r="AW559"/>
      <c r="AX559"/>
      <c r="AY559"/>
      <c r="AZ559"/>
      <c r="BA559"/>
      <c r="BB559"/>
      <c r="BC559"/>
      <c r="BD559"/>
    </row>
    <row r="560" spans="2:56" ht="15.75" customHeight="1">
      <c r="B560" s="4"/>
      <c r="C560" s="11"/>
      <c r="D560" s="11"/>
      <c r="E560" s="11"/>
      <c r="F560" s="11"/>
      <c r="G560" s="11"/>
      <c r="H560" s="11"/>
      <c r="I560" s="11"/>
      <c r="J560" s="11"/>
      <c r="K560" s="11"/>
      <c r="L560" s="11"/>
      <c r="M560" s="11"/>
      <c r="N560"/>
      <c r="O560"/>
      <c r="P560"/>
      <c r="Q560"/>
      <c r="R560"/>
      <c r="S560"/>
      <c r="T560"/>
      <c r="U560"/>
      <c r="V560"/>
      <c r="W560"/>
      <c r="X560"/>
      <c r="Y560"/>
      <c r="Z560"/>
      <c r="AA560"/>
      <c r="AB560"/>
      <c r="AC560"/>
      <c r="AD560"/>
      <c r="AE560"/>
      <c r="AF560"/>
      <c r="AG560"/>
      <c r="AH560"/>
      <c r="AI560"/>
      <c r="AJ560"/>
      <c r="AK560"/>
      <c r="AL560"/>
      <c r="AM560"/>
      <c r="AN560"/>
      <c r="AO560"/>
      <c r="AP560"/>
      <c r="AQ560"/>
      <c r="AR560"/>
      <c r="AS560"/>
      <c r="AT560"/>
      <c r="AU560"/>
      <c r="AV560"/>
      <c r="AW560"/>
      <c r="AX560"/>
      <c r="AY560"/>
      <c r="AZ560"/>
      <c r="BA560"/>
      <c r="BB560"/>
      <c r="BC560"/>
      <c r="BD560"/>
    </row>
    <row r="561" spans="2:56" ht="15.75" customHeight="1">
      <c r="B561" s="4"/>
      <c r="C561" s="11"/>
      <c r="D561" s="11"/>
      <c r="E561" s="11"/>
      <c r="F561" s="11"/>
      <c r="G561" s="11"/>
      <c r="H561" s="11"/>
      <c r="I561" s="11"/>
      <c r="J561" s="11"/>
      <c r="K561" s="11"/>
      <c r="L561" s="11"/>
      <c r="M561" s="11"/>
      <c r="N561"/>
      <c r="O561"/>
      <c r="P561"/>
      <c r="Q561"/>
      <c r="R561"/>
      <c r="S561"/>
      <c r="T561"/>
      <c r="U561"/>
      <c r="V561"/>
      <c r="W561"/>
      <c r="X561"/>
      <c r="Y561"/>
      <c r="Z561"/>
      <c r="AA561"/>
      <c r="AB561"/>
      <c r="AC561"/>
      <c r="AD561"/>
      <c r="AE561"/>
      <c r="AF561"/>
      <c r="AG561"/>
      <c r="AH561"/>
      <c r="AI561"/>
      <c r="AJ561"/>
      <c r="AK561"/>
      <c r="AL561"/>
      <c r="AM561"/>
      <c r="AN561"/>
      <c r="AO561"/>
      <c r="AP561"/>
      <c r="AQ561"/>
      <c r="AR561"/>
      <c r="AS561"/>
      <c r="AT561"/>
      <c r="AU561"/>
      <c r="AV561"/>
      <c r="AW561"/>
      <c r="AX561"/>
      <c r="AY561"/>
      <c r="AZ561"/>
      <c r="BA561"/>
      <c r="BB561"/>
      <c r="BC561"/>
      <c r="BD561"/>
    </row>
    <row r="562" spans="2:56" ht="15.75" customHeight="1">
      <c r="B562" s="4"/>
      <c r="C562" s="11"/>
      <c r="D562" s="11"/>
      <c r="E562" s="11"/>
      <c r="F562" s="11"/>
      <c r="G562" s="11"/>
      <c r="H562" s="11"/>
      <c r="I562" s="11"/>
      <c r="J562" s="11"/>
      <c r="K562" s="11"/>
      <c r="L562" s="11"/>
      <c r="M562" s="11"/>
      <c r="N562"/>
      <c r="O562"/>
      <c r="P562"/>
      <c r="Q562"/>
      <c r="R562"/>
      <c r="S562"/>
      <c r="T562"/>
      <c r="U562"/>
      <c r="V562"/>
      <c r="W562"/>
      <c r="X562"/>
      <c r="Y562"/>
      <c r="Z562"/>
      <c r="AA562"/>
      <c r="AB562"/>
      <c r="AC562"/>
      <c r="AD562"/>
      <c r="AE562"/>
      <c r="AF562"/>
      <c r="AG562"/>
      <c r="AH562"/>
      <c r="AI562"/>
      <c r="AJ562"/>
      <c r="AK562"/>
      <c r="AL562"/>
      <c r="AM562"/>
      <c r="AN562"/>
      <c r="AO562"/>
      <c r="AP562"/>
      <c r="AQ562"/>
      <c r="AR562"/>
      <c r="AS562"/>
      <c r="AT562"/>
      <c r="AU562"/>
      <c r="AV562"/>
      <c r="AW562"/>
      <c r="AX562"/>
      <c r="AY562"/>
      <c r="AZ562"/>
      <c r="BA562"/>
      <c r="BB562"/>
      <c r="BC562"/>
      <c r="BD562"/>
    </row>
    <row r="563" spans="2:56" ht="15.75" customHeight="1">
      <c r="B563" s="4"/>
      <c r="C563" s="4" t="s">
        <v>152</v>
      </c>
      <c r="D563" s="11"/>
      <c r="E563" s="11"/>
      <c r="F563" s="11"/>
      <c r="G563" s="11"/>
      <c r="H563" s="11"/>
      <c r="I563" s="11"/>
      <c r="J563" s="11"/>
      <c r="K563" s="11"/>
      <c r="L563" s="11"/>
      <c r="M563" s="11"/>
      <c r="N563"/>
      <c r="O563"/>
      <c r="P563"/>
      <c r="Q563"/>
      <c r="R563"/>
      <c r="S563"/>
      <c r="T563"/>
      <c r="U563"/>
      <c r="V563"/>
      <c r="W563"/>
      <c r="X563"/>
      <c r="Y563"/>
      <c r="Z563"/>
      <c r="AA563"/>
      <c r="AB563"/>
      <c r="AC563"/>
      <c r="AD563"/>
      <c r="AE563"/>
      <c r="AF563"/>
      <c r="AG563"/>
      <c r="AH563"/>
      <c r="AI563"/>
      <c r="AJ563"/>
      <c r="AK563"/>
      <c r="AL563"/>
      <c r="AM563"/>
      <c r="AN563"/>
      <c r="AO563"/>
      <c r="AP563"/>
      <c r="AQ563"/>
      <c r="AR563"/>
      <c r="AS563"/>
      <c r="AT563"/>
      <c r="AU563"/>
      <c r="AV563"/>
      <c r="AW563"/>
      <c r="AX563"/>
      <c r="AY563"/>
      <c r="AZ563"/>
      <c r="BA563"/>
      <c r="BB563"/>
      <c r="BC563"/>
      <c r="BD563"/>
    </row>
    <row r="564" spans="2:56" ht="15.75" customHeight="1">
      <c r="B564" s="4"/>
      <c r="C564" s="4"/>
      <c r="D564" s="11"/>
      <c r="E564" s="11"/>
      <c r="F564" s="11"/>
      <c r="G564" s="11"/>
      <c r="H564" s="11"/>
      <c r="I564" s="11"/>
      <c r="J564" s="11"/>
      <c r="K564" s="11"/>
      <c r="L564" s="11"/>
      <c r="M564" s="11"/>
      <c r="N564"/>
      <c r="O564"/>
      <c r="P564"/>
      <c r="Q564"/>
      <c r="R564"/>
      <c r="S564"/>
      <c r="T564"/>
      <c r="U564"/>
      <c r="V564"/>
      <c r="W564"/>
      <c r="X564"/>
      <c r="Y564"/>
      <c r="Z564"/>
      <c r="AA564"/>
      <c r="AB564"/>
      <c r="AC564"/>
      <c r="AD564"/>
      <c r="AE564"/>
      <c r="AF564"/>
      <c r="AG564"/>
      <c r="AH564"/>
      <c r="AI564"/>
      <c r="AJ564"/>
      <c r="AK564"/>
      <c r="AL564"/>
      <c r="AM564"/>
      <c r="AN564"/>
      <c r="AO564"/>
      <c r="AP564"/>
      <c r="AQ564"/>
      <c r="AR564"/>
      <c r="AS564"/>
      <c r="AT564"/>
      <c r="AU564"/>
      <c r="AV564"/>
      <c r="AW564"/>
      <c r="AX564"/>
      <c r="AY564"/>
      <c r="AZ564"/>
      <c r="BA564"/>
      <c r="BB564"/>
      <c r="BC564"/>
      <c r="BD564"/>
    </row>
    <row r="565" spans="2:56" ht="15.75" customHeight="1">
      <c r="B565" s="4"/>
      <c r="C565" s="4" t="s">
        <v>1093</v>
      </c>
      <c r="D565" s="11"/>
      <c r="E565" s="11"/>
      <c r="F565" s="11"/>
      <c r="G565" s="11"/>
      <c r="H565" s="11"/>
      <c r="I565" s="11"/>
      <c r="J565" s="11"/>
      <c r="K565" s="11"/>
      <c r="L565" s="11"/>
      <c r="M565" s="11"/>
      <c r="N565"/>
      <c r="O565"/>
      <c r="P565"/>
      <c r="Q565"/>
      <c r="R565"/>
      <c r="S565"/>
      <c r="T565"/>
      <c r="U565"/>
      <c r="V565"/>
      <c r="W565"/>
      <c r="X565"/>
      <c r="Y565"/>
      <c r="Z565"/>
      <c r="AA565"/>
      <c r="AB565"/>
      <c r="AC565"/>
      <c r="AD565"/>
      <c r="AE565"/>
      <c r="AF565"/>
      <c r="AG565"/>
      <c r="AH565"/>
      <c r="AI565"/>
      <c r="AJ565"/>
      <c r="AK565"/>
      <c r="AL565"/>
      <c r="AM565"/>
      <c r="AN565"/>
      <c r="AO565"/>
      <c r="AP565"/>
      <c r="AQ565"/>
      <c r="AR565"/>
      <c r="AS565"/>
      <c r="AT565"/>
      <c r="AU565"/>
      <c r="AV565"/>
      <c r="AW565"/>
      <c r="AX565"/>
      <c r="AY565"/>
      <c r="AZ565"/>
      <c r="BA565"/>
      <c r="BB565"/>
      <c r="BC565"/>
      <c r="BD565"/>
    </row>
    <row r="566" spans="2:56" ht="15.75" customHeight="1">
      <c r="B566" s="4"/>
      <c r="C566" s="4"/>
      <c r="D566" s="11"/>
      <c r="E566" s="11"/>
      <c r="F566" s="11"/>
      <c r="G566" s="11"/>
      <c r="H566" s="11"/>
      <c r="I566" s="11"/>
      <c r="J566" s="11"/>
      <c r="K566" s="11"/>
      <c r="L566" s="11"/>
      <c r="M566" s="11"/>
      <c r="N566"/>
      <c r="O566"/>
      <c r="P566"/>
      <c r="Q566"/>
      <c r="R566"/>
      <c r="S566"/>
      <c r="T566"/>
      <c r="U566"/>
      <c r="V566"/>
      <c r="W566"/>
      <c r="X566"/>
      <c r="Y566"/>
      <c r="Z566"/>
      <c r="AA566"/>
      <c r="AB566"/>
      <c r="AC566"/>
      <c r="AD566"/>
      <c r="AE566"/>
      <c r="AF566"/>
      <c r="AG566"/>
      <c r="AH566"/>
      <c r="AI566"/>
      <c r="AJ566"/>
      <c r="AK566"/>
      <c r="AL566"/>
      <c r="AM566"/>
      <c r="AN566"/>
      <c r="AO566"/>
      <c r="AP566"/>
      <c r="AQ566"/>
      <c r="AR566"/>
      <c r="AS566"/>
      <c r="AT566"/>
      <c r="AU566"/>
      <c r="AV566"/>
      <c r="AW566"/>
      <c r="AX566"/>
      <c r="AY566"/>
      <c r="AZ566"/>
      <c r="BA566"/>
      <c r="BB566"/>
      <c r="BC566"/>
      <c r="BD566"/>
    </row>
    <row r="567" spans="2:56" ht="15.75" customHeight="1">
      <c r="B567" s="4"/>
      <c r="C567" s="4" t="s">
        <v>153</v>
      </c>
      <c r="D567" s="11"/>
      <c r="E567" s="11"/>
      <c r="F567" s="11"/>
      <c r="G567" s="11"/>
      <c r="H567" s="11"/>
      <c r="I567" s="11"/>
      <c r="J567" s="11"/>
      <c r="K567" s="11"/>
      <c r="L567" s="11"/>
      <c r="M567" s="11"/>
      <c r="N567"/>
      <c r="O567"/>
      <c r="P567"/>
      <c r="Q567"/>
      <c r="R567"/>
      <c r="S567"/>
      <c r="T567"/>
      <c r="U567"/>
      <c r="V567"/>
      <c r="W567"/>
      <c r="X567"/>
      <c r="Y567"/>
      <c r="Z567"/>
      <c r="AA567"/>
      <c r="AB567"/>
      <c r="AC567"/>
      <c r="AD567"/>
      <c r="AE567"/>
      <c r="AF567"/>
      <c r="AG567"/>
      <c r="AH567"/>
      <c r="AI567"/>
      <c r="AJ567"/>
      <c r="AK567"/>
      <c r="AL567"/>
      <c r="AM567"/>
      <c r="AN567"/>
      <c r="AO567"/>
      <c r="AP567"/>
      <c r="AQ567"/>
      <c r="AR567"/>
      <c r="AS567"/>
      <c r="AT567"/>
      <c r="AU567"/>
      <c r="AV567"/>
      <c r="AW567"/>
      <c r="AX567"/>
      <c r="AY567"/>
      <c r="AZ567"/>
      <c r="BA567"/>
      <c r="BB567"/>
      <c r="BC567"/>
      <c r="BD567"/>
    </row>
    <row r="568" spans="2:56" ht="15.75" customHeight="1">
      <c r="B568" s="4"/>
      <c r="C568" s="11"/>
      <c r="D568" s="11"/>
      <c r="E568" s="11"/>
      <c r="F568" s="11"/>
      <c r="G568" s="11"/>
      <c r="H568" s="11"/>
      <c r="I568" s="11"/>
      <c r="J568" s="11"/>
      <c r="K568" s="11"/>
      <c r="L568" s="11"/>
      <c r="M568" s="11"/>
      <c r="N568"/>
      <c r="O568"/>
      <c r="P568"/>
      <c r="Q568"/>
      <c r="R568"/>
      <c r="S568"/>
      <c r="T568"/>
      <c r="U568"/>
      <c r="V568"/>
      <c r="W568"/>
      <c r="X568"/>
      <c r="Y568"/>
      <c r="Z568"/>
      <c r="AA568"/>
      <c r="AB568"/>
      <c r="AC568"/>
      <c r="AD568"/>
      <c r="AE568"/>
      <c r="AF568"/>
      <c r="AG568"/>
      <c r="AH568"/>
      <c r="AI568"/>
      <c r="AJ568"/>
      <c r="AK568"/>
      <c r="AL568"/>
      <c r="AM568"/>
      <c r="AN568"/>
      <c r="AO568"/>
      <c r="AP568"/>
      <c r="AQ568"/>
      <c r="AR568"/>
      <c r="AS568"/>
      <c r="AT568"/>
      <c r="AU568"/>
      <c r="AV568"/>
      <c r="AW568"/>
      <c r="AX568"/>
      <c r="AY568"/>
      <c r="AZ568"/>
      <c r="BA568"/>
      <c r="BB568"/>
      <c r="BC568"/>
      <c r="BD568"/>
    </row>
    <row r="569" spans="2:56" ht="15.75" customHeight="1">
      <c r="B569" s="4"/>
      <c r="C569" s="4" t="s">
        <v>154</v>
      </c>
      <c r="D569" s="11"/>
      <c r="E569" s="11"/>
      <c r="F569" s="11"/>
      <c r="G569" s="11"/>
      <c r="H569" s="11"/>
      <c r="I569" s="11"/>
      <c r="J569" s="11"/>
      <c r="K569" s="11"/>
      <c r="L569" s="11"/>
      <c r="M569" s="11"/>
      <c r="N569"/>
      <c r="O569"/>
      <c r="P569"/>
      <c r="Q569"/>
      <c r="R569"/>
      <c r="S569"/>
      <c r="T569"/>
      <c r="U569"/>
      <c r="V569"/>
      <c r="W569"/>
      <c r="X569"/>
      <c r="Y569"/>
      <c r="Z569"/>
      <c r="AA569"/>
      <c r="AB569"/>
      <c r="AC569"/>
      <c r="AD569"/>
      <c r="AE569"/>
      <c r="AF569"/>
      <c r="AG569"/>
      <c r="AH569"/>
      <c r="AI569"/>
      <c r="AJ569"/>
      <c r="AK569"/>
      <c r="AL569"/>
      <c r="AM569"/>
      <c r="AN569"/>
      <c r="AO569"/>
      <c r="AP569"/>
      <c r="AQ569"/>
      <c r="AR569"/>
      <c r="AS569"/>
      <c r="AT569"/>
      <c r="AU569"/>
      <c r="AV569"/>
      <c r="AW569"/>
      <c r="AX569"/>
      <c r="AY569"/>
      <c r="AZ569"/>
      <c r="BA569"/>
      <c r="BB569"/>
      <c r="BC569"/>
      <c r="BD569"/>
    </row>
    <row r="570" spans="2:56" ht="15.75" customHeight="1">
      <c r="B570" s="4"/>
      <c r="C570" s="11"/>
      <c r="D570" s="11"/>
      <c r="E570" s="11"/>
      <c r="F570" s="11"/>
      <c r="G570" s="11"/>
      <c r="H570" s="11"/>
      <c r="I570" s="11"/>
      <c r="J570" s="11"/>
      <c r="K570" s="11"/>
      <c r="L570" s="11"/>
      <c r="M570" s="11"/>
      <c r="N570"/>
      <c r="O570"/>
      <c r="P570"/>
      <c r="Q570"/>
      <c r="R570"/>
      <c r="S570"/>
      <c r="T570"/>
      <c r="U570"/>
      <c r="V570"/>
      <c r="W570"/>
      <c r="X570"/>
      <c r="Y570"/>
      <c r="Z570"/>
      <c r="AA570"/>
      <c r="AB570"/>
      <c r="AC570"/>
      <c r="AD570"/>
      <c r="AE570"/>
      <c r="AF570"/>
      <c r="AG570"/>
      <c r="AH570"/>
      <c r="AI570"/>
      <c r="AJ570"/>
      <c r="AK570"/>
      <c r="AL570"/>
      <c r="AM570"/>
      <c r="AN570"/>
      <c r="AO570"/>
      <c r="AP570"/>
      <c r="AQ570"/>
      <c r="AR570"/>
      <c r="AS570"/>
      <c r="AT570"/>
      <c r="AU570"/>
      <c r="AV570"/>
      <c r="AW570"/>
      <c r="AX570"/>
      <c r="AY570"/>
      <c r="AZ570"/>
      <c r="BA570"/>
      <c r="BB570"/>
      <c r="BC570"/>
      <c r="BD570"/>
    </row>
    <row r="571" spans="2:56" ht="15.75" customHeight="1">
      <c r="B571" s="4"/>
      <c r="C571" s="11"/>
      <c r="D571" s="11"/>
      <c r="E571" s="11"/>
      <c r="F571" s="11"/>
      <c r="G571" s="11"/>
      <c r="H571" s="11"/>
      <c r="I571" s="11"/>
      <c r="J571" s="11"/>
      <c r="K571" s="11"/>
      <c r="L571" s="11"/>
      <c r="M571" s="11"/>
      <c r="N571"/>
      <c r="O571"/>
      <c r="P571"/>
      <c r="Q571"/>
      <c r="R571"/>
      <c r="S571"/>
      <c r="T571"/>
      <c r="U571"/>
      <c r="V571"/>
      <c r="W571"/>
      <c r="X571"/>
      <c r="Y571"/>
      <c r="Z571"/>
      <c r="AA571"/>
      <c r="AB571"/>
      <c r="AC571"/>
      <c r="AD571"/>
      <c r="AE571"/>
      <c r="AF571"/>
      <c r="AG571"/>
      <c r="AH571"/>
      <c r="AI571"/>
      <c r="AJ571"/>
      <c r="AK571"/>
      <c r="AL571"/>
      <c r="AM571"/>
      <c r="AN571"/>
      <c r="AO571"/>
      <c r="AP571"/>
      <c r="AQ571"/>
      <c r="AR571"/>
      <c r="AS571"/>
      <c r="AT571"/>
      <c r="AU571"/>
      <c r="AV571"/>
      <c r="AW571"/>
      <c r="AX571"/>
      <c r="AY571"/>
      <c r="AZ571"/>
      <c r="BA571"/>
      <c r="BB571"/>
      <c r="BC571"/>
      <c r="BD571"/>
    </row>
    <row r="572" spans="2:56" ht="15.75" customHeight="1">
      <c r="B572" s="4"/>
      <c r="C572" s="4" t="s">
        <v>155</v>
      </c>
      <c r="D572" s="11"/>
      <c r="E572" s="11"/>
      <c r="F572" s="11"/>
      <c r="G572" s="11"/>
      <c r="H572" s="11"/>
      <c r="I572" s="11"/>
      <c r="J572" s="11"/>
      <c r="K572" s="11"/>
      <c r="L572" s="11"/>
      <c r="M572" s="11"/>
      <c r="N572"/>
      <c r="O572"/>
      <c r="P572"/>
      <c r="Q572"/>
      <c r="R572"/>
      <c r="S572"/>
      <c r="T572"/>
      <c r="U572"/>
      <c r="V572"/>
      <c r="W572"/>
      <c r="X572"/>
      <c r="Y572"/>
      <c r="Z572"/>
      <c r="AA572"/>
      <c r="AB572"/>
      <c r="AC572"/>
      <c r="AD572"/>
      <c r="AE572"/>
      <c r="AF572"/>
      <c r="AG572"/>
      <c r="AH572"/>
      <c r="AI572"/>
      <c r="AJ572"/>
      <c r="AK572"/>
      <c r="AL572"/>
      <c r="AM572"/>
      <c r="AN572"/>
      <c r="AO572"/>
      <c r="AP572"/>
      <c r="AQ572"/>
      <c r="AR572"/>
      <c r="AS572"/>
      <c r="AT572"/>
      <c r="AU572"/>
      <c r="AV572"/>
      <c r="AW572"/>
      <c r="AX572"/>
      <c r="AY572"/>
      <c r="AZ572"/>
      <c r="BA572"/>
      <c r="BB572"/>
      <c r="BC572"/>
      <c r="BD572"/>
    </row>
    <row r="573" spans="2:56" ht="15.75" customHeight="1">
      <c r="B573" s="4"/>
      <c r="C573" s="4" t="s">
        <v>156</v>
      </c>
      <c r="D573" s="11"/>
      <c r="E573" s="11"/>
      <c r="F573" s="11"/>
      <c r="G573" s="11"/>
      <c r="H573" s="11"/>
      <c r="I573" s="11"/>
      <c r="J573" s="11"/>
      <c r="K573" s="11"/>
      <c r="L573" s="11"/>
      <c r="M573" s="11"/>
      <c r="N573"/>
      <c r="O573"/>
      <c r="P573"/>
      <c r="Q573"/>
      <c r="R573"/>
      <c r="S573"/>
      <c r="T573"/>
      <c r="U573"/>
      <c r="V573"/>
      <c r="W573"/>
      <c r="X573"/>
      <c r="Y573"/>
      <c r="Z573"/>
      <c r="AA573"/>
      <c r="AB573"/>
      <c r="AC573"/>
      <c r="AD573"/>
      <c r="AE573"/>
      <c r="AF573"/>
      <c r="AG573"/>
      <c r="AH573"/>
      <c r="AI573"/>
      <c r="AJ573"/>
      <c r="AK573"/>
      <c r="AL573"/>
      <c r="AM573"/>
      <c r="AN573"/>
      <c r="AO573"/>
      <c r="AP573"/>
      <c r="AQ573"/>
      <c r="AR573"/>
      <c r="AS573"/>
      <c r="AT573"/>
      <c r="AU573"/>
      <c r="AV573"/>
      <c r="AW573"/>
      <c r="AX573"/>
      <c r="AY573"/>
      <c r="AZ573"/>
      <c r="BA573"/>
      <c r="BB573"/>
      <c r="BC573"/>
      <c r="BD573"/>
    </row>
    <row r="574" spans="2:56" ht="15.75" customHeight="1">
      <c r="B574" s="4"/>
      <c r="C574" s="4" t="s">
        <v>157</v>
      </c>
      <c r="D574" s="11"/>
      <c r="E574" s="11"/>
      <c r="F574" s="11"/>
      <c r="G574" s="11"/>
      <c r="H574" s="11"/>
      <c r="I574" s="11"/>
      <c r="J574" s="11"/>
      <c r="K574" s="11"/>
      <c r="L574" s="11"/>
      <c r="M574" s="11"/>
      <c r="N574"/>
      <c r="O574"/>
      <c r="P574"/>
      <c r="Q574"/>
      <c r="R574"/>
      <c r="S574"/>
      <c r="T574"/>
      <c r="U574"/>
      <c r="V574"/>
      <c r="W574"/>
      <c r="X574"/>
      <c r="Y574"/>
      <c r="Z574"/>
      <c r="AA574"/>
      <c r="AB574"/>
      <c r="AC574"/>
      <c r="AD574"/>
      <c r="AE574"/>
      <c r="AF574"/>
      <c r="AG574"/>
      <c r="AH574"/>
      <c r="AI574"/>
      <c r="AJ574"/>
      <c r="AK574"/>
      <c r="AL574"/>
      <c r="AM574"/>
      <c r="AN574"/>
      <c r="AO574"/>
      <c r="AP574"/>
      <c r="AQ574"/>
      <c r="AR574"/>
      <c r="AS574"/>
      <c r="AT574"/>
      <c r="AU574"/>
      <c r="AV574"/>
      <c r="AW574"/>
      <c r="AX574"/>
      <c r="AY574"/>
      <c r="AZ574"/>
      <c r="BA574"/>
      <c r="BB574"/>
      <c r="BC574"/>
      <c r="BD574"/>
    </row>
    <row r="575" spans="2:56" ht="15.75" customHeight="1">
      <c r="B575" s="4"/>
      <c r="C575" s="4" t="s">
        <v>158</v>
      </c>
      <c r="D575" s="11"/>
      <c r="E575" s="11"/>
      <c r="F575" s="11"/>
      <c r="G575" s="11"/>
      <c r="H575" s="11"/>
      <c r="I575" s="11"/>
      <c r="J575" s="11"/>
      <c r="K575" s="11"/>
      <c r="L575" s="11"/>
      <c r="M575" s="11"/>
      <c r="N575"/>
      <c r="O575"/>
      <c r="P575"/>
      <c r="Q575"/>
      <c r="R575"/>
      <c r="S575"/>
      <c r="T575"/>
      <c r="U575"/>
      <c r="V575"/>
      <c r="W575"/>
      <c r="X575"/>
      <c r="Y575"/>
      <c r="Z575"/>
      <c r="AA575"/>
      <c r="AB575"/>
      <c r="AC575"/>
      <c r="AD575"/>
      <c r="AE575"/>
      <c r="AF575"/>
      <c r="AG575"/>
      <c r="AH575"/>
      <c r="AI575"/>
      <c r="AJ575"/>
      <c r="AK575"/>
      <c r="AL575"/>
      <c r="AM575"/>
      <c r="AN575"/>
      <c r="AO575"/>
      <c r="AP575"/>
      <c r="AQ575"/>
      <c r="AR575"/>
      <c r="AS575"/>
      <c r="AT575"/>
      <c r="AU575"/>
      <c r="AV575"/>
      <c r="AW575"/>
      <c r="AX575"/>
      <c r="AY575"/>
      <c r="AZ575"/>
      <c r="BA575"/>
      <c r="BB575"/>
      <c r="BC575"/>
      <c r="BD575"/>
    </row>
    <row r="576" spans="2:56" ht="15.75" customHeight="1">
      <c r="B576" s="4"/>
      <c r="C576" s="11"/>
      <c r="D576" s="11"/>
      <c r="E576" s="11"/>
      <c r="F576" s="11"/>
      <c r="G576" s="11"/>
      <c r="H576" s="11"/>
      <c r="I576" s="11"/>
      <c r="J576" s="11"/>
      <c r="K576" s="11"/>
      <c r="L576" s="11"/>
      <c r="M576" s="11"/>
      <c r="N576"/>
      <c r="O576"/>
      <c r="P576"/>
      <c r="Q576"/>
      <c r="R576"/>
      <c r="S576"/>
      <c r="T576"/>
      <c r="U576"/>
      <c r="V576"/>
      <c r="W576"/>
      <c r="X576"/>
      <c r="Y576"/>
      <c r="Z576"/>
      <c r="AA576"/>
      <c r="AB576"/>
      <c r="AC576"/>
      <c r="AD576"/>
      <c r="AE576"/>
      <c r="AF576"/>
      <c r="AG576"/>
      <c r="AH576"/>
      <c r="AI576"/>
      <c r="AJ576"/>
      <c r="AK576"/>
      <c r="AL576"/>
      <c r="AM576"/>
      <c r="AN576"/>
      <c r="AO576"/>
      <c r="AP576"/>
      <c r="AQ576"/>
      <c r="AR576"/>
      <c r="AS576"/>
      <c r="AT576"/>
      <c r="AU576"/>
      <c r="AV576"/>
      <c r="AW576"/>
      <c r="AX576"/>
      <c r="AY576"/>
      <c r="AZ576"/>
      <c r="BA576"/>
      <c r="BB576"/>
      <c r="BC576"/>
      <c r="BD576"/>
    </row>
    <row r="577" spans="2:56" ht="15.75" customHeight="1">
      <c r="B577" s="4"/>
      <c r="C577" s="4" t="s">
        <v>159</v>
      </c>
      <c r="D577" s="11"/>
      <c r="E577" s="11"/>
      <c r="F577" s="11"/>
      <c r="G577" s="11"/>
      <c r="H577" s="11"/>
      <c r="I577" s="11"/>
      <c r="J577" s="11"/>
      <c r="K577" s="11"/>
      <c r="L577" s="11"/>
      <c r="M577" s="11"/>
      <c r="N577"/>
      <c r="O577"/>
      <c r="P577"/>
      <c r="Q577"/>
      <c r="R577"/>
      <c r="S577"/>
      <c r="T577"/>
      <c r="U577"/>
      <c r="V577"/>
      <c r="W577"/>
      <c r="X577"/>
      <c r="Y577"/>
      <c r="Z577"/>
      <c r="AA577"/>
      <c r="AB577"/>
      <c r="AC577"/>
      <c r="AD577"/>
      <c r="AE577"/>
      <c r="AF577"/>
      <c r="AG577"/>
      <c r="AH577"/>
      <c r="AI577"/>
      <c r="AJ577"/>
      <c r="AK577"/>
      <c r="AL577"/>
      <c r="AM577"/>
      <c r="AN577"/>
      <c r="AO577"/>
      <c r="AP577"/>
      <c r="AQ577"/>
      <c r="AR577"/>
      <c r="AS577"/>
      <c r="AT577"/>
      <c r="AU577"/>
      <c r="AV577"/>
      <c r="AW577"/>
      <c r="AX577"/>
      <c r="AY577"/>
      <c r="AZ577"/>
      <c r="BA577"/>
      <c r="BB577"/>
      <c r="BC577"/>
      <c r="BD577"/>
    </row>
    <row r="578" spans="2:56" ht="15.75" customHeight="1">
      <c r="B578" s="4"/>
      <c r="C578" s="11"/>
      <c r="D578" s="11"/>
      <c r="E578" s="11"/>
      <c r="F578" s="11"/>
      <c r="G578" s="11"/>
      <c r="H578" s="11"/>
      <c r="I578" s="11"/>
      <c r="J578" s="11"/>
      <c r="K578" s="11"/>
      <c r="L578" s="11"/>
      <c r="M578" s="11"/>
      <c r="N578"/>
      <c r="O578"/>
      <c r="P578"/>
      <c r="Q578"/>
      <c r="R578"/>
      <c r="S578"/>
      <c r="T578"/>
      <c r="U578"/>
      <c r="V578"/>
      <c r="W578"/>
      <c r="X578"/>
      <c r="Y578"/>
      <c r="Z578"/>
      <c r="AA578"/>
      <c r="AB578"/>
      <c r="AC578"/>
      <c r="AD578"/>
      <c r="AE578"/>
      <c r="AF578"/>
      <c r="AG578"/>
      <c r="AH578"/>
      <c r="AI578"/>
      <c r="AJ578"/>
      <c r="AK578"/>
      <c r="AL578"/>
      <c r="AM578"/>
      <c r="AN578"/>
      <c r="AO578"/>
      <c r="AP578"/>
      <c r="AQ578"/>
      <c r="AR578"/>
      <c r="AS578"/>
      <c r="AT578"/>
      <c r="AU578"/>
      <c r="AV578"/>
      <c r="AW578"/>
      <c r="AX578"/>
      <c r="AY578"/>
      <c r="AZ578"/>
      <c r="BA578"/>
      <c r="BB578"/>
      <c r="BC578"/>
      <c r="BD578"/>
    </row>
    <row r="579" spans="2:56" ht="15.75" customHeight="1">
      <c r="B579" s="4"/>
      <c r="C579" s="4" t="s">
        <v>160</v>
      </c>
      <c r="D579" s="11"/>
      <c r="E579" s="11"/>
      <c r="F579" s="11"/>
      <c r="G579" s="11"/>
      <c r="H579" s="11"/>
      <c r="I579" s="11"/>
      <c r="J579" s="11"/>
      <c r="K579" s="11"/>
      <c r="L579" s="11"/>
      <c r="M579" s="11"/>
      <c r="N579"/>
      <c r="O579"/>
      <c r="P579"/>
      <c r="Q579"/>
      <c r="R579"/>
      <c r="S579"/>
      <c r="T579"/>
      <c r="U579"/>
      <c r="V579"/>
      <c r="W579"/>
      <c r="X579"/>
      <c r="Y579"/>
      <c r="Z579"/>
      <c r="AA579"/>
      <c r="AB579"/>
      <c r="AC579"/>
      <c r="AD579"/>
      <c r="AE579"/>
      <c r="AF579"/>
      <c r="AG579"/>
      <c r="AH579"/>
      <c r="AI579"/>
      <c r="AJ579"/>
      <c r="AK579"/>
      <c r="AL579"/>
      <c r="AM579"/>
      <c r="AN579"/>
      <c r="AO579"/>
      <c r="AP579"/>
      <c r="AQ579"/>
      <c r="AR579"/>
      <c r="AS579"/>
      <c r="AT579"/>
      <c r="AU579"/>
      <c r="AV579"/>
      <c r="AW579"/>
      <c r="AX579"/>
      <c r="AY579"/>
      <c r="AZ579"/>
      <c r="BA579"/>
      <c r="BB579"/>
      <c r="BC579"/>
      <c r="BD579"/>
    </row>
    <row r="580" spans="2:56" ht="15.75" customHeight="1">
      <c r="B580" s="4"/>
      <c r="C580" s="4" t="s">
        <v>161</v>
      </c>
      <c r="D580" s="11"/>
      <c r="E580" s="11"/>
      <c r="F580" s="11"/>
      <c r="G580" s="11"/>
      <c r="H580" s="11"/>
      <c r="I580" s="11"/>
      <c r="J580" s="11"/>
      <c r="K580" s="11"/>
      <c r="L580" s="11"/>
      <c r="M580" s="11"/>
      <c r="N580"/>
      <c r="O580"/>
      <c r="P580"/>
      <c r="Q580"/>
      <c r="R580"/>
      <c r="S580"/>
      <c r="T580"/>
      <c r="U580"/>
      <c r="V580"/>
      <c r="W580"/>
      <c r="X580"/>
      <c r="Y580"/>
      <c r="Z580"/>
      <c r="AA580"/>
      <c r="AB580"/>
      <c r="AC580"/>
      <c r="AD580"/>
      <c r="AE580"/>
      <c r="AF580"/>
      <c r="AG580"/>
      <c r="AH580"/>
      <c r="AI580"/>
      <c r="AJ580"/>
      <c r="AK580"/>
      <c r="AL580"/>
      <c r="AM580"/>
      <c r="AN580"/>
      <c r="AO580"/>
      <c r="AP580"/>
      <c r="AQ580"/>
      <c r="AR580"/>
      <c r="AS580"/>
      <c r="AT580"/>
      <c r="AU580"/>
      <c r="AV580"/>
      <c r="AW580"/>
      <c r="AX580"/>
      <c r="AY580"/>
      <c r="AZ580"/>
      <c r="BA580"/>
      <c r="BB580"/>
      <c r="BC580"/>
      <c r="BD580"/>
    </row>
    <row r="581" spans="2:56" ht="15.75" customHeight="1">
      <c r="B581" s="4"/>
      <c r="C581" s="11"/>
      <c r="D581" s="11"/>
      <c r="E581" s="11"/>
      <c r="F581" s="11"/>
      <c r="G581" s="11"/>
      <c r="H581" s="11"/>
      <c r="I581" s="11"/>
      <c r="J581" s="11"/>
      <c r="K581" s="11"/>
      <c r="L581" s="11"/>
      <c r="M581" s="11"/>
      <c r="N581"/>
      <c r="O581"/>
      <c r="P581"/>
      <c r="Q581"/>
      <c r="R581"/>
      <c r="S581"/>
      <c r="T581"/>
      <c r="U581"/>
      <c r="V581"/>
      <c r="W581"/>
      <c r="X581"/>
      <c r="Y581"/>
      <c r="Z581"/>
      <c r="AA581"/>
      <c r="AB581"/>
      <c r="AC581"/>
      <c r="AD581"/>
      <c r="AE581"/>
      <c r="AF581"/>
      <c r="AG581"/>
      <c r="AH581"/>
      <c r="AI581"/>
      <c r="AJ581"/>
      <c r="AK581"/>
      <c r="AL581"/>
      <c r="AM581"/>
      <c r="AN581"/>
      <c r="AO581"/>
      <c r="AP581"/>
      <c r="AQ581"/>
      <c r="AR581"/>
      <c r="AS581"/>
      <c r="AT581"/>
      <c r="AU581"/>
      <c r="AV581"/>
      <c r="AW581"/>
      <c r="AX581"/>
      <c r="AY581"/>
      <c r="AZ581"/>
      <c r="BA581"/>
      <c r="BB581"/>
      <c r="BC581"/>
      <c r="BD581"/>
    </row>
    <row r="582" spans="2:56" ht="15.75" customHeight="1">
      <c r="B582" s="4"/>
      <c r="C582" s="11"/>
      <c r="D582" s="11"/>
      <c r="E582" s="11"/>
      <c r="F582" s="11"/>
      <c r="G582" s="11"/>
      <c r="H582" s="11"/>
      <c r="I582" s="11"/>
      <c r="J582" s="11"/>
      <c r="K582" s="11"/>
      <c r="L582" s="11"/>
      <c r="M582" s="11"/>
      <c r="N582"/>
      <c r="O582"/>
      <c r="P582"/>
      <c r="Q582"/>
      <c r="R582"/>
      <c r="S582"/>
      <c r="T582"/>
      <c r="U582"/>
      <c r="V582"/>
      <c r="W582"/>
      <c r="X582"/>
      <c r="Y582"/>
      <c r="Z582"/>
      <c r="AA582"/>
      <c r="AB582"/>
      <c r="AC582"/>
      <c r="AD582"/>
      <c r="AE582"/>
      <c r="AF582"/>
      <c r="AG582"/>
      <c r="AH582"/>
      <c r="AI582"/>
      <c r="AJ582"/>
      <c r="AK582"/>
      <c r="AL582"/>
      <c r="AM582"/>
      <c r="AN582"/>
      <c r="AO582"/>
      <c r="AP582"/>
      <c r="AQ582"/>
      <c r="AR582"/>
      <c r="AS582"/>
      <c r="AT582"/>
      <c r="AU582"/>
      <c r="AV582"/>
      <c r="AW582"/>
      <c r="AX582"/>
      <c r="AY582"/>
      <c r="AZ582"/>
      <c r="BA582"/>
      <c r="BB582"/>
      <c r="BC582"/>
      <c r="BD582"/>
    </row>
    <row r="583" spans="2:56" ht="15.75" customHeight="1">
      <c r="B583" s="4"/>
      <c r="C583" s="11"/>
      <c r="D583" s="11"/>
      <c r="E583" s="11"/>
      <c r="F583" s="11"/>
      <c r="G583" s="11"/>
      <c r="H583" s="11"/>
      <c r="I583" s="11"/>
      <c r="J583" s="11"/>
      <c r="K583" s="11"/>
      <c r="L583" s="11"/>
      <c r="M583" s="11"/>
      <c r="N583"/>
      <c r="O583"/>
      <c r="P583"/>
      <c r="Q583"/>
      <c r="R583"/>
      <c r="S583"/>
      <c r="T583"/>
      <c r="U583"/>
      <c r="V583"/>
      <c r="W583"/>
      <c r="X583"/>
      <c r="Y583"/>
      <c r="Z583"/>
      <c r="AA583"/>
      <c r="AB583"/>
      <c r="AC583"/>
      <c r="AD583"/>
      <c r="AE583"/>
      <c r="AF583"/>
      <c r="AG583"/>
      <c r="AH583"/>
      <c r="AI583"/>
      <c r="AJ583"/>
      <c r="AK583"/>
      <c r="AL583"/>
      <c r="AM583"/>
      <c r="AN583"/>
      <c r="AO583"/>
      <c r="AP583"/>
      <c r="AQ583"/>
      <c r="AR583"/>
      <c r="AS583"/>
      <c r="AT583"/>
      <c r="AU583"/>
      <c r="AV583"/>
      <c r="AW583"/>
      <c r="AX583"/>
      <c r="AY583"/>
      <c r="AZ583"/>
      <c r="BA583"/>
      <c r="BB583"/>
      <c r="BC583"/>
      <c r="BD583"/>
    </row>
    <row r="584" spans="2:56" ht="15.75" customHeight="1">
      <c r="B584" s="333" t="s">
        <v>1094</v>
      </c>
      <c r="C584" s="11"/>
      <c r="D584" s="11"/>
      <c r="E584" s="11"/>
      <c r="F584" s="11"/>
      <c r="G584" s="11"/>
      <c r="H584" s="11"/>
      <c r="I584" s="11"/>
      <c r="J584" s="11"/>
      <c r="K584" s="11"/>
      <c r="L584" s="11"/>
      <c r="M584" s="11"/>
      <c r="N584"/>
      <c r="O584"/>
      <c r="P584"/>
      <c r="Q584"/>
      <c r="R584"/>
      <c r="S584"/>
      <c r="T584"/>
      <c r="U584"/>
      <c r="V584"/>
      <c r="W584"/>
      <c r="X584"/>
      <c r="Y584"/>
      <c r="Z584"/>
      <c r="AA584"/>
      <c r="AB584"/>
      <c r="AC584"/>
      <c r="AD584"/>
      <c r="AE584"/>
      <c r="AF584"/>
      <c r="AG584"/>
      <c r="AH584"/>
      <c r="AI584"/>
      <c r="AJ584"/>
      <c r="AK584"/>
      <c r="AL584"/>
      <c r="AM584"/>
      <c r="AN584"/>
      <c r="AO584"/>
      <c r="AP584"/>
      <c r="AQ584"/>
      <c r="AR584"/>
      <c r="AS584"/>
      <c r="AT584"/>
      <c r="AU584"/>
      <c r="AV584"/>
      <c r="AW584"/>
      <c r="AX584"/>
      <c r="AY584"/>
      <c r="AZ584"/>
      <c r="BA584"/>
      <c r="BB584"/>
      <c r="BC584"/>
      <c r="BD584"/>
    </row>
    <row r="585" spans="2:56" ht="15.75" customHeight="1">
      <c r="B585" s="4"/>
      <c r="C585" s="11"/>
      <c r="D585" s="11"/>
      <c r="E585" s="11"/>
      <c r="F585" s="11"/>
      <c r="G585" s="11"/>
      <c r="H585" s="11"/>
      <c r="I585" s="11"/>
      <c r="J585" s="11"/>
      <c r="K585" s="11"/>
      <c r="L585" s="11"/>
      <c r="M585" s="11"/>
      <c r="N585"/>
      <c r="O585"/>
      <c r="P585"/>
      <c r="Q585"/>
      <c r="R585"/>
      <c r="S585"/>
      <c r="T585"/>
      <c r="U585"/>
      <c r="V585"/>
      <c r="W585"/>
      <c r="X585"/>
      <c r="Y585"/>
      <c r="Z585"/>
      <c r="AA585"/>
      <c r="AB585"/>
      <c r="AC585"/>
      <c r="AD585"/>
      <c r="AE585"/>
      <c r="AF585"/>
      <c r="AG585"/>
      <c r="AH585"/>
      <c r="AI585"/>
      <c r="AJ585"/>
      <c r="AK585"/>
      <c r="AL585"/>
      <c r="AM585"/>
      <c r="AN585"/>
      <c r="AO585"/>
      <c r="AP585"/>
      <c r="AQ585"/>
      <c r="AR585"/>
      <c r="AS585"/>
      <c r="AT585"/>
      <c r="AU585"/>
      <c r="AV585"/>
      <c r="AW585"/>
      <c r="AX585"/>
      <c r="AY585"/>
      <c r="AZ585"/>
      <c r="BA585"/>
      <c r="BB585"/>
      <c r="BC585"/>
      <c r="BD585"/>
    </row>
    <row r="586" spans="2:56" ht="15.75" customHeight="1">
      <c r="B586" s="4"/>
      <c r="C586" s="11"/>
      <c r="D586" s="11"/>
      <c r="E586" s="11"/>
      <c r="F586" s="11"/>
      <c r="G586" s="11"/>
      <c r="H586" s="11"/>
      <c r="I586" s="11"/>
      <c r="J586" s="11"/>
      <c r="K586" s="11"/>
      <c r="L586" s="11"/>
      <c r="M586" s="11"/>
      <c r="N586"/>
      <c r="O586"/>
      <c r="P586"/>
      <c r="Q586"/>
      <c r="R586"/>
      <c r="S586"/>
      <c r="T586"/>
      <c r="U586"/>
      <c r="V586"/>
      <c r="W586"/>
      <c r="X586"/>
      <c r="Y586"/>
      <c r="Z586"/>
      <c r="AA586"/>
      <c r="AB586"/>
      <c r="AC586"/>
      <c r="AD586"/>
      <c r="AE586"/>
      <c r="AF586"/>
      <c r="AG586"/>
      <c r="AH586"/>
      <c r="AI586"/>
      <c r="AJ586"/>
      <c r="AK586"/>
      <c r="AL586"/>
      <c r="AM586"/>
      <c r="AN586"/>
      <c r="AO586"/>
      <c r="AP586"/>
      <c r="AQ586"/>
      <c r="AR586"/>
      <c r="AS586"/>
      <c r="AT586"/>
      <c r="AU586"/>
      <c r="AV586"/>
      <c r="AW586"/>
      <c r="AX586"/>
      <c r="AY586"/>
      <c r="AZ586"/>
      <c r="BA586"/>
      <c r="BB586"/>
      <c r="BC586"/>
      <c r="BD586"/>
    </row>
    <row r="587" spans="2:56" ht="15.75" customHeight="1">
      <c r="B587" s="11"/>
      <c r="C587" s="11"/>
      <c r="D587" s="11"/>
      <c r="E587" s="11"/>
      <c r="F587" s="11"/>
      <c r="G587" s="11"/>
      <c r="H587" s="11"/>
      <c r="I587" s="11"/>
      <c r="J587" s="11"/>
      <c r="K587" s="11"/>
      <c r="L587" s="11"/>
      <c r="M587" s="11"/>
      <c r="N587"/>
      <c r="O587"/>
      <c r="P587"/>
      <c r="Q587"/>
      <c r="R587"/>
      <c r="S587"/>
      <c r="T587"/>
      <c r="U587"/>
      <c r="V587"/>
      <c r="W587"/>
      <c r="X587"/>
      <c r="Y587"/>
      <c r="Z587"/>
      <c r="AA587"/>
      <c r="AB587"/>
      <c r="AC587"/>
      <c r="AD587"/>
      <c r="AE587"/>
      <c r="AF587"/>
      <c r="AG587"/>
      <c r="AH587"/>
      <c r="AI587"/>
      <c r="AJ587"/>
      <c r="AK587"/>
      <c r="AL587"/>
      <c r="AM587"/>
      <c r="AN587"/>
      <c r="AO587"/>
      <c r="AP587"/>
      <c r="AQ587"/>
      <c r="AR587"/>
      <c r="AS587"/>
      <c r="AT587"/>
      <c r="AU587"/>
      <c r="AV587"/>
      <c r="AW587"/>
      <c r="AX587"/>
      <c r="AY587"/>
      <c r="AZ587"/>
      <c r="BA587"/>
      <c r="BB587"/>
      <c r="BC587"/>
      <c r="BD587"/>
    </row>
    <row r="588" spans="2:56" ht="15.75" customHeight="1">
      <c r="B588" s="11"/>
      <c r="C588" s="11"/>
      <c r="D588" s="11"/>
      <c r="E588" s="11"/>
      <c r="F588" s="11"/>
      <c r="G588" s="11"/>
      <c r="H588" s="11"/>
      <c r="I588" s="11"/>
      <c r="J588" s="11"/>
      <c r="K588" s="11"/>
      <c r="L588" s="11"/>
      <c r="M588" s="11"/>
      <c r="N588"/>
      <c r="O588"/>
      <c r="P588"/>
      <c r="Q588"/>
      <c r="R588"/>
      <c r="S588"/>
      <c r="T588"/>
      <c r="U588"/>
      <c r="V588"/>
      <c r="W588"/>
      <c r="X588"/>
      <c r="Y588"/>
      <c r="Z588"/>
      <c r="AA588"/>
      <c r="AB588"/>
      <c r="AC588"/>
      <c r="AD588"/>
      <c r="AE588"/>
      <c r="AF588"/>
      <c r="AG588"/>
      <c r="AH588"/>
      <c r="AI588"/>
      <c r="AJ588"/>
      <c r="AK588"/>
      <c r="AL588"/>
      <c r="AM588"/>
      <c r="AN588"/>
      <c r="AO588"/>
      <c r="AP588"/>
      <c r="AQ588"/>
      <c r="AR588"/>
      <c r="AS588"/>
      <c r="AT588"/>
      <c r="AU588"/>
      <c r="AV588"/>
      <c r="AW588"/>
      <c r="AX588"/>
      <c r="AY588"/>
      <c r="AZ588"/>
      <c r="BA588"/>
      <c r="BB588"/>
      <c r="BC588"/>
      <c r="BD588"/>
    </row>
    <row r="589" spans="2:56" ht="15.75" customHeight="1">
      <c r="B589" s="11"/>
      <c r="C589" s="11"/>
      <c r="D589" s="11"/>
      <c r="E589" s="11"/>
      <c r="F589" s="11"/>
      <c r="G589" s="11"/>
      <c r="H589" s="11"/>
      <c r="I589" s="11"/>
      <c r="J589" s="11"/>
      <c r="K589" s="11"/>
      <c r="L589" s="11"/>
      <c r="M589" s="11"/>
      <c r="N589"/>
      <c r="O589"/>
      <c r="P589"/>
      <c r="Q589"/>
      <c r="R589"/>
      <c r="S589"/>
      <c r="T589"/>
      <c r="U589"/>
      <c r="V589"/>
      <c r="W589"/>
      <c r="X589"/>
      <c r="Y589"/>
      <c r="Z589"/>
      <c r="AA589"/>
      <c r="AB589"/>
      <c r="AC589"/>
      <c r="AD589"/>
      <c r="AE589"/>
      <c r="AF589"/>
      <c r="AG589"/>
      <c r="AH589"/>
      <c r="AI589"/>
      <c r="AJ589"/>
      <c r="AK589"/>
      <c r="AL589"/>
      <c r="AM589"/>
      <c r="AN589"/>
      <c r="AO589"/>
      <c r="AP589"/>
      <c r="AQ589"/>
      <c r="AR589"/>
      <c r="AS589"/>
      <c r="AT589"/>
      <c r="AU589"/>
      <c r="AV589"/>
      <c r="AW589"/>
      <c r="AX589"/>
      <c r="AY589"/>
      <c r="AZ589"/>
      <c r="BA589"/>
      <c r="BB589"/>
      <c r="BC589"/>
      <c r="BD589"/>
    </row>
    <row r="590" spans="2:56" ht="15.75" customHeight="1">
      <c r="B590" s="11"/>
      <c r="C590" s="11"/>
      <c r="D590" s="11"/>
      <c r="E590" s="11"/>
      <c r="F590" s="11"/>
      <c r="G590" s="11"/>
      <c r="H590" s="11"/>
      <c r="I590" s="11"/>
      <c r="J590" s="11"/>
      <c r="K590" s="11"/>
      <c r="L590" s="11"/>
      <c r="M590" s="11"/>
      <c r="N590"/>
      <c r="O590"/>
      <c r="P590"/>
      <c r="Q590"/>
      <c r="R590"/>
      <c r="S590"/>
      <c r="T590"/>
      <c r="U590"/>
      <c r="V590"/>
      <c r="W590"/>
      <c r="X590"/>
      <c r="Y590"/>
      <c r="Z590"/>
      <c r="AA590"/>
      <c r="AB590"/>
      <c r="AC590"/>
      <c r="AD590"/>
      <c r="AE590"/>
      <c r="AF590"/>
      <c r="AG590"/>
      <c r="AH590"/>
      <c r="AI590"/>
      <c r="AJ590"/>
      <c r="AK590"/>
      <c r="AL590"/>
      <c r="AM590"/>
      <c r="AN590"/>
      <c r="AO590"/>
      <c r="AP590"/>
      <c r="AQ590"/>
      <c r="AR590"/>
      <c r="AS590"/>
      <c r="AT590"/>
      <c r="AU590"/>
      <c r="AV590"/>
      <c r="AW590"/>
      <c r="AX590"/>
      <c r="AY590"/>
      <c r="AZ590"/>
      <c r="BA590"/>
      <c r="BB590"/>
      <c r="BC590"/>
      <c r="BD590"/>
    </row>
    <row r="591" spans="2:56" ht="15.75" customHeight="1">
      <c r="B591" s="11"/>
      <c r="C591" s="11"/>
      <c r="D591" s="11"/>
      <c r="E591" s="11"/>
      <c r="F591" s="11"/>
      <c r="G591" s="11"/>
      <c r="H591" s="11"/>
      <c r="I591" s="11"/>
      <c r="J591" s="11"/>
      <c r="K591" s="11"/>
      <c r="L591" s="11"/>
      <c r="M591" s="11"/>
      <c r="N591"/>
      <c r="O591"/>
      <c r="P591"/>
      <c r="Q591"/>
      <c r="R591"/>
      <c r="S591"/>
      <c r="T591"/>
      <c r="U591"/>
      <c r="V591"/>
      <c r="W591"/>
      <c r="X591"/>
      <c r="Y591"/>
      <c r="Z591"/>
      <c r="AA591"/>
      <c r="AB591"/>
      <c r="AC591"/>
      <c r="AD591"/>
      <c r="AE591"/>
      <c r="AF591"/>
      <c r="AG591"/>
      <c r="AH591"/>
      <c r="AI591"/>
      <c r="AJ591"/>
      <c r="AK591"/>
      <c r="AL591"/>
      <c r="AM591"/>
      <c r="AN591"/>
      <c r="AO591"/>
      <c r="AP591"/>
      <c r="AQ591"/>
      <c r="AR591"/>
      <c r="AS591"/>
      <c r="AT591"/>
      <c r="AU591"/>
      <c r="AV591"/>
      <c r="AW591"/>
      <c r="AX591"/>
      <c r="AY591"/>
      <c r="AZ591"/>
      <c r="BA591"/>
      <c r="BB591"/>
      <c r="BC591"/>
      <c r="BD591"/>
    </row>
    <row r="592" spans="2:56" ht="15.75" customHeight="1">
      <c r="B592" s="11"/>
      <c r="C592" s="11"/>
      <c r="D592" s="11"/>
      <c r="E592" s="11"/>
      <c r="F592" s="11"/>
      <c r="G592" s="11"/>
      <c r="H592" s="11"/>
      <c r="I592" s="11"/>
      <c r="J592" s="11"/>
      <c r="K592" s="11"/>
      <c r="L592" s="11"/>
      <c r="M592" s="11"/>
      <c r="N592"/>
      <c r="O592"/>
      <c r="P592"/>
      <c r="Q592"/>
      <c r="R592"/>
      <c r="S592"/>
      <c r="T592"/>
      <c r="U592"/>
      <c r="V592"/>
      <c r="W592"/>
      <c r="X592"/>
      <c r="Y592"/>
      <c r="Z592"/>
      <c r="AA592"/>
      <c r="AB592"/>
      <c r="AC592"/>
      <c r="AD592"/>
      <c r="AE592"/>
      <c r="AF592"/>
      <c r="AG592"/>
      <c r="AH592"/>
      <c r="AI592"/>
      <c r="AJ592"/>
      <c r="AK592"/>
      <c r="AL592"/>
      <c r="AM592"/>
      <c r="AN592"/>
      <c r="AO592"/>
      <c r="AP592"/>
      <c r="AQ592"/>
      <c r="AR592"/>
      <c r="AS592"/>
      <c r="AT592"/>
      <c r="AU592"/>
      <c r="AV592"/>
      <c r="AW592"/>
      <c r="AX592"/>
      <c r="AY592"/>
      <c r="AZ592"/>
      <c r="BA592"/>
      <c r="BB592"/>
      <c r="BC592"/>
      <c r="BD592"/>
    </row>
    <row r="593" spans="2:56" ht="15.75" customHeight="1">
      <c r="B593" s="11"/>
      <c r="C593" s="11"/>
      <c r="D593" s="11"/>
      <c r="E593" s="11"/>
      <c r="F593" s="11"/>
      <c r="G593" s="11"/>
      <c r="H593" s="11"/>
      <c r="I593" s="11"/>
      <c r="J593" s="11"/>
      <c r="K593" s="11"/>
      <c r="L593" s="11"/>
      <c r="M593" s="11"/>
      <c r="N593"/>
      <c r="O593"/>
      <c r="P593"/>
      <c r="Q593"/>
      <c r="R593"/>
      <c r="S593"/>
      <c r="T593"/>
      <c r="U593"/>
      <c r="V593"/>
      <c r="W593"/>
      <c r="X593"/>
      <c r="Y593"/>
      <c r="Z593"/>
      <c r="AA593"/>
      <c r="AB593"/>
      <c r="AC593"/>
      <c r="AD593"/>
      <c r="AE593"/>
      <c r="AF593"/>
      <c r="AG593"/>
      <c r="AH593"/>
      <c r="AI593"/>
      <c r="AJ593"/>
      <c r="AK593"/>
      <c r="AL593"/>
      <c r="AM593"/>
      <c r="AN593"/>
      <c r="AO593"/>
      <c r="AP593"/>
      <c r="AQ593"/>
      <c r="AR593"/>
      <c r="AS593"/>
      <c r="AT593"/>
      <c r="AU593"/>
      <c r="AV593"/>
      <c r="AW593"/>
      <c r="AX593"/>
      <c r="AY593"/>
      <c r="AZ593"/>
      <c r="BA593"/>
      <c r="BB593"/>
      <c r="BC593"/>
      <c r="BD593"/>
    </row>
    <row r="594" spans="2:56" ht="15.75" customHeight="1">
      <c r="B594" s="11"/>
      <c r="C594" s="11"/>
      <c r="D594" s="11"/>
      <c r="E594" s="11"/>
      <c r="F594" s="11"/>
      <c r="G594" s="11"/>
      <c r="H594" s="11"/>
      <c r="I594" s="11"/>
      <c r="J594" s="11"/>
      <c r="K594" s="11"/>
      <c r="L594" s="11"/>
      <c r="M594" s="11"/>
      <c r="N594"/>
      <c r="O594"/>
      <c r="P594"/>
      <c r="Q594"/>
      <c r="R594"/>
      <c r="S594"/>
      <c r="T594"/>
      <c r="U594"/>
      <c r="V594"/>
      <c r="W594"/>
      <c r="X594"/>
      <c r="Y594"/>
      <c r="Z594"/>
      <c r="AA594"/>
      <c r="AB594"/>
      <c r="AC594"/>
      <c r="AD594"/>
      <c r="AE594"/>
      <c r="AF594"/>
      <c r="AG594"/>
      <c r="AH594"/>
      <c r="AI594"/>
      <c r="AJ594"/>
      <c r="AK594"/>
      <c r="AL594"/>
      <c r="AM594"/>
      <c r="AN594"/>
      <c r="AO594"/>
      <c r="AP594"/>
      <c r="AQ594"/>
      <c r="AR594"/>
      <c r="AS594"/>
      <c r="AT594"/>
      <c r="AU594"/>
      <c r="AV594"/>
      <c r="AW594"/>
      <c r="AX594"/>
      <c r="AY594"/>
      <c r="AZ594"/>
      <c r="BA594"/>
      <c r="BB594"/>
      <c r="BC594"/>
      <c r="BD594"/>
    </row>
    <row r="595" spans="2:56" ht="15.75" customHeight="1">
      <c r="B595" s="11"/>
      <c r="C595" s="11"/>
      <c r="D595" s="11"/>
      <c r="E595" s="11"/>
      <c r="F595" s="11"/>
      <c r="G595" s="11"/>
      <c r="H595" s="11"/>
      <c r="I595" s="11"/>
      <c r="J595" s="11"/>
      <c r="K595" s="11"/>
      <c r="L595" s="11"/>
      <c r="M595" s="11"/>
      <c r="N595"/>
      <c r="O595"/>
      <c r="P595"/>
      <c r="Q595"/>
      <c r="R595"/>
      <c r="S595"/>
      <c r="T595"/>
      <c r="U595"/>
      <c r="V595"/>
      <c r="W595"/>
      <c r="X595"/>
      <c r="Y595"/>
      <c r="Z595"/>
      <c r="AA595"/>
      <c r="AB595"/>
      <c r="AC595"/>
      <c r="AD595"/>
      <c r="AE595"/>
      <c r="AF595"/>
      <c r="AG595"/>
      <c r="AH595"/>
      <c r="AI595"/>
      <c r="AJ595"/>
      <c r="AK595"/>
      <c r="AL595"/>
      <c r="AM595"/>
      <c r="AN595"/>
      <c r="AO595"/>
      <c r="AP595"/>
      <c r="AQ595"/>
      <c r="AR595"/>
      <c r="AS595"/>
      <c r="AT595"/>
      <c r="AU595"/>
      <c r="AV595"/>
      <c r="AW595"/>
      <c r="AX595"/>
      <c r="AY595"/>
      <c r="AZ595"/>
      <c r="BA595"/>
      <c r="BB595"/>
      <c r="BC595"/>
      <c r="BD595"/>
    </row>
    <row r="596" spans="2:56" ht="15.75" customHeight="1">
      <c r="B596" s="11"/>
      <c r="C596" s="11"/>
      <c r="D596" s="11"/>
      <c r="E596" s="11"/>
      <c r="F596" s="11"/>
      <c r="G596" s="11"/>
      <c r="H596" s="11"/>
      <c r="I596" s="11"/>
      <c r="J596" s="11"/>
      <c r="K596" s="11"/>
      <c r="L596" s="11"/>
      <c r="M596" s="11"/>
      <c r="N596"/>
      <c r="O596"/>
      <c r="P596"/>
      <c r="Q596"/>
      <c r="R596"/>
      <c r="S596"/>
      <c r="T596"/>
      <c r="U596"/>
      <c r="V596"/>
      <c r="W596"/>
      <c r="X596"/>
      <c r="Y596"/>
      <c r="Z596"/>
      <c r="AA596"/>
      <c r="AB596"/>
      <c r="AC596"/>
      <c r="AD596"/>
      <c r="AE596"/>
      <c r="AF596"/>
      <c r="AG596"/>
      <c r="AH596"/>
      <c r="AI596"/>
      <c r="AJ596"/>
      <c r="AK596"/>
      <c r="AL596"/>
      <c r="AM596"/>
      <c r="AN596"/>
      <c r="AO596"/>
      <c r="AP596"/>
      <c r="AQ596"/>
      <c r="AR596"/>
      <c r="AS596"/>
      <c r="AT596"/>
      <c r="AU596"/>
      <c r="AV596"/>
      <c r="AW596"/>
      <c r="AX596"/>
      <c r="AY596"/>
      <c r="AZ596"/>
      <c r="BA596"/>
      <c r="BB596"/>
      <c r="BC596"/>
      <c r="BD596"/>
    </row>
    <row r="597" spans="2:56" ht="15.75" customHeight="1">
      <c r="B597" s="11"/>
      <c r="C597" s="11"/>
      <c r="D597" s="11"/>
      <c r="E597" s="11"/>
      <c r="F597" s="11"/>
      <c r="G597" s="11"/>
      <c r="H597" s="11"/>
      <c r="I597" s="11"/>
      <c r="J597" s="11"/>
      <c r="K597" s="11"/>
      <c r="L597" s="11"/>
      <c r="M597" s="11"/>
      <c r="N597"/>
      <c r="O597"/>
      <c r="P597"/>
      <c r="Q597"/>
      <c r="R597"/>
      <c r="S597"/>
      <c r="T597"/>
      <c r="U597"/>
      <c r="V597"/>
      <c r="W597"/>
      <c r="X597"/>
      <c r="Y597"/>
      <c r="Z597"/>
      <c r="AA597"/>
      <c r="AB597"/>
      <c r="AC597"/>
      <c r="AD597"/>
      <c r="AE597"/>
      <c r="AF597"/>
      <c r="AG597"/>
      <c r="AH597"/>
      <c r="AI597"/>
      <c r="AJ597"/>
      <c r="AK597"/>
      <c r="AL597"/>
      <c r="AM597"/>
      <c r="AN597"/>
      <c r="AO597"/>
      <c r="AP597"/>
      <c r="AQ597"/>
      <c r="AR597"/>
      <c r="AS597"/>
      <c r="AT597"/>
      <c r="AU597"/>
      <c r="AV597"/>
      <c r="AW597"/>
      <c r="AX597"/>
      <c r="AY597"/>
      <c r="AZ597"/>
      <c r="BA597"/>
      <c r="BB597"/>
      <c r="BC597"/>
      <c r="BD597"/>
    </row>
    <row r="598" spans="2:56" ht="15.75" customHeight="1">
      <c r="B598" s="11"/>
      <c r="C598" s="11"/>
      <c r="D598" s="11"/>
      <c r="E598" s="11"/>
      <c r="F598" s="11"/>
      <c r="G598" s="11"/>
      <c r="H598" s="11"/>
      <c r="I598" s="11"/>
      <c r="J598" s="11"/>
      <c r="K598" s="11"/>
      <c r="L598" s="11"/>
      <c r="M598" s="11"/>
      <c r="N598"/>
      <c r="O598"/>
      <c r="P598"/>
      <c r="Q598"/>
      <c r="R598"/>
      <c r="S598"/>
      <c r="T598"/>
      <c r="U598"/>
      <c r="V598"/>
      <c r="W598"/>
      <c r="X598"/>
      <c r="Y598"/>
      <c r="Z598"/>
      <c r="AA598"/>
      <c r="AB598"/>
      <c r="AC598"/>
      <c r="AD598"/>
      <c r="AE598"/>
      <c r="AF598"/>
      <c r="AG598"/>
      <c r="AH598"/>
      <c r="AI598"/>
      <c r="AJ598"/>
      <c r="AK598"/>
      <c r="AL598"/>
      <c r="AM598"/>
      <c r="AN598"/>
      <c r="AO598"/>
      <c r="AP598"/>
      <c r="AQ598"/>
      <c r="AR598"/>
      <c r="AS598"/>
      <c r="AT598"/>
      <c r="AU598"/>
      <c r="AV598"/>
      <c r="AW598"/>
      <c r="AX598"/>
      <c r="AY598"/>
      <c r="AZ598"/>
      <c r="BA598"/>
      <c r="BB598"/>
      <c r="BC598"/>
      <c r="BD598"/>
    </row>
    <row r="599" spans="2:56" ht="15.75" customHeight="1">
      <c r="B599" s="11"/>
      <c r="C599" s="11"/>
      <c r="D599" s="11"/>
      <c r="E599" s="11"/>
      <c r="F599" s="11"/>
      <c r="G599" s="11"/>
      <c r="H599" s="11"/>
      <c r="I599" s="11"/>
      <c r="J599" s="11"/>
      <c r="K599" s="11"/>
      <c r="L599" s="11"/>
      <c r="M599" s="11"/>
      <c r="N599"/>
      <c r="O599"/>
      <c r="P599"/>
      <c r="Q599"/>
      <c r="R599"/>
      <c r="S599"/>
      <c r="T599"/>
      <c r="U599"/>
      <c r="V599"/>
      <c r="W599"/>
      <c r="X599"/>
      <c r="Y599"/>
      <c r="Z599"/>
      <c r="AA599"/>
      <c r="AB599"/>
      <c r="AC599"/>
      <c r="AD599"/>
      <c r="AE599"/>
      <c r="AF599"/>
      <c r="AG599"/>
      <c r="AH599"/>
      <c r="AI599"/>
      <c r="AJ599"/>
      <c r="AK599"/>
      <c r="AL599"/>
      <c r="AM599"/>
      <c r="AN599"/>
      <c r="AO599"/>
      <c r="AP599"/>
      <c r="AQ599"/>
      <c r="AR599"/>
      <c r="AS599"/>
      <c r="AT599"/>
      <c r="AU599"/>
      <c r="AV599"/>
      <c r="AW599"/>
      <c r="AX599"/>
      <c r="AY599"/>
      <c r="AZ599"/>
      <c r="BA599"/>
      <c r="BB599"/>
      <c r="BC599"/>
      <c r="BD599"/>
    </row>
    <row r="600" spans="2:56" ht="15.75" customHeight="1">
      <c r="B600" s="11"/>
      <c r="C600" s="11"/>
      <c r="D600" s="11"/>
      <c r="E600" s="11"/>
      <c r="F600" s="11"/>
      <c r="G600" s="11"/>
      <c r="H600" s="11"/>
      <c r="I600" s="11"/>
      <c r="J600" s="11"/>
      <c r="K600" s="11"/>
      <c r="L600" s="11"/>
      <c r="M600" s="11"/>
      <c r="N600"/>
      <c r="O600"/>
      <c r="P600"/>
      <c r="Q600"/>
      <c r="R600"/>
      <c r="S600"/>
      <c r="T600"/>
      <c r="U600"/>
      <c r="V600"/>
      <c r="W600"/>
      <c r="X600"/>
      <c r="Y600"/>
      <c r="Z600"/>
      <c r="AA600"/>
      <c r="AB600"/>
      <c r="AC600"/>
      <c r="AD600"/>
      <c r="AE600"/>
      <c r="AF600"/>
      <c r="AG600"/>
      <c r="AH600"/>
      <c r="AI600"/>
      <c r="AJ600"/>
      <c r="AK600"/>
      <c r="AL600"/>
      <c r="AM600"/>
      <c r="AN600"/>
      <c r="AO600"/>
      <c r="AP600"/>
      <c r="AQ600"/>
      <c r="AR600"/>
      <c r="AS600"/>
      <c r="AT600"/>
      <c r="AU600"/>
      <c r="AV600"/>
      <c r="AW600"/>
      <c r="AX600"/>
      <c r="AY600"/>
      <c r="AZ600"/>
      <c r="BA600"/>
      <c r="BB600"/>
      <c r="BC600"/>
      <c r="BD600"/>
    </row>
    <row r="601" spans="2:56" ht="15.75" customHeight="1">
      <c r="B601" s="11"/>
      <c r="C601" s="11"/>
      <c r="D601" s="11"/>
      <c r="E601" s="11"/>
      <c r="F601" s="11"/>
      <c r="G601" s="11"/>
      <c r="H601" s="11"/>
      <c r="I601" s="11"/>
      <c r="J601" s="11"/>
      <c r="K601" s="11"/>
      <c r="L601" s="11"/>
      <c r="M601" s="11"/>
      <c r="N601"/>
      <c r="O601"/>
      <c r="P601"/>
      <c r="Q601"/>
      <c r="R601"/>
      <c r="S601"/>
      <c r="T601"/>
      <c r="U601"/>
      <c r="V601"/>
      <c r="W601"/>
      <c r="X601"/>
      <c r="Y601"/>
      <c r="Z601"/>
      <c r="AA601"/>
      <c r="AB601"/>
      <c r="AC601"/>
      <c r="AD601"/>
      <c r="AE601"/>
      <c r="AF601"/>
      <c r="AG601"/>
      <c r="AH601"/>
      <c r="AI601"/>
      <c r="AJ601"/>
      <c r="AK601"/>
      <c r="AL601"/>
      <c r="AM601"/>
      <c r="AN601"/>
      <c r="AO601"/>
      <c r="AP601"/>
      <c r="AQ601"/>
      <c r="AR601"/>
      <c r="AS601"/>
      <c r="AT601"/>
      <c r="AU601"/>
      <c r="AV601"/>
      <c r="AW601"/>
      <c r="AX601"/>
      <c r="AY601"/>
      <c r="AZ601"/>
      <c r="BA601"/>
      <c r="BB601"/>
      <c r="BC601"/>
      <c r="BD601"/>
    </row>
    <row r="602" spans="2:56" ht="15.75" customHeight="1">
      <c r="B602" s="11"/>
      <c r="C602" s="11"/>
      <c r="D602" s="11"/>
      <c r="E602" s="11"/>
      <c r="F602" s="11"/>
      <c r="G602" s="11"/>
      <c r="H602" s="11"/>
      <c r="I602" s="11"/>
      <c r="J602" s="11"/>
      <c r="K602" s="11"/>
      <c r="L602" s="11"/>
      <c r="M602" s="11"/>
      <c r="N602"/>
      <c r="O602"/>
      <c r="P602"/>
      <c r="Q602"/>
      <c r="R602"/>
      <c r="S602"/>
      <c r="T602"/>
      <c r="U602"/>
      <c r="V602"/>
      <c r="W602"/>
      <c r="X602"/>
      <c r="Y602"/>
      <c r="Z602"/>
      <c r="AA602"/>
      <c r="AB602"/>
      <c r="AC602"/>
      <c r="AD602"/>
      <c r="AE602"/>
      <c r="AF602"/>
      <c r="AG602"/>
      <c r="AH602"/>
      <c r="AI602"/>
      <c r="AJ602"/>
      <c r="AK602"/>
      <c r="AL602"/>
      <c r="AM602"/>
      <c r="AN602"/>
      <c r="AO602"/>
      <c r="AP602"/>
      <c r="AQ602"/>
      <c r="AR602"/>
      <c r="AS602"/>
      <c r="AT602"/>
      <c r="AU602"/>
      <c r="AV602"/>
      <c r="AW602"/>
      <c r="AX602"/>
      <c r="AY602"/>
      <c r="AZ602"/>
      <c r="BA602"/>
      <c r="BB602"/>
      <c r="BC602"/>
      <c r="BD602"/>
    </row>
    <row r="603" spans="2:56" ht="15.75" customHeight="1">
      <c r="B603" s="11"/>
      <c r="C603" s="11"/>
      <c r="D603" s="11"/>
      <c r="E603" s="11"/>
      <c r="F603" s="11"/>
      <c r="G603" s="11"/>
      <c r="H603" s="11"/>
      <c r="I603" s="11"/>
      <c r="J603" s="11"/>
      <c r="K603" s="11"/>
      <c r="L603" s="11"/>
      <c r="M603" s="11"/>
      <c r="N603"/>
      <c r="O603"/>
      <c r="P603"/>
      <c r="Q603"/>
      <c r="R603"/>
      <c r="S603"/>
      <c r="T603"/>
      <c r="U603"/>
      <c r="V603"/>
      <c r="W603"/>
      <c r="X603"/>
      <c r="Y603"/>
      <c r="Z603"/>
      <c r="AA603"/>
      <c r="AB603"/>
      <c r="AC603"/>
      <c r="AD603"/>
      <c r="AE603"/>
      <c r="AF603"/>
      <c r="AG603"/>
      <c r="AH603"/>
      <c r="AI603"/>
      <c r="AJ603"/>
      <c r="AK603"/>
      <c r="AL603"/>
      <c r="AM603"/>
      <c r="AN603"/>
      <c r="AO603"/>
      <c r="AP603"/>
      <c r="AQ603"/>
      <c r="AR603"/>
      <c r="AS603"/>
      <c r="AT603"/>
      <c r="AU603"/>
      <c r="AV603"/>
      <c r="AW603"/>
      <c r="AX603"/>
      <c r="AY603"/>
      <c r="AZ603"/>
      <c r="BA603"/>
      <c r="BB603"/>
      <c r="BC603"/>
      <c r="BD603"/>
    </row>
    <row r="604" spans="2:56" ht="15.75" customHeight="1">
      <c r="B604" s="11"/>
      <c r="C604" s="11"/>
      <c r="D604" s="11"/>
      <c r="E604" s="11"/>
      <c r="F604" s="11"/>
      <c r="G604" s="11"/>
      <c r="H604" s="11"/>
      <c r="I604" s="11"/>
      <c r="J604" s="11"/>
      <c r="K604" s="11"/>
      <c r="L604" s="11"/>
      <c r="M604" s="11"/>
      <c r="N604"/>
      <c r="O604"/>
      <c r="P604"/>
      <c r="Q604"/>
      <c r="R604"/>
      <c r="S604"/>
      <c r="T604"/>
      <c r="U604"/>
      <c r="V604"/>
      <c r="W604"/>
      <c r="X604"/>
      <c r="Y604"/>
      <c r="Z604"/>
      <c r="AA604"/>
      <c r="AB604"/>
      <c r="AC604"/>
      <c r="AD604"/>
      <c r="AE604"/>
      <c r="AF604"/>
      <c r="AG604"/>
      <c r="AH604"/>
      <c r="AI604"/>
      <c r="AJ604"/>
      <c r="AK604"/>
      <c r="AL604"/>
      <c r="AM604"/>
      <c r="AN604"/>
      <c r="AO604"/>
      <c r="AP604"/>
      <c r="AQ604"/>
      <c r="AR604"/>
      <c r="AS604"/>
      <c r="AT604"/>
      <c r="AU604"/>
      <c r="AV604"/>
      <c r="AW604"/>
      <c r="AX604"/>
      <c r="AY604"/>
      <c r="AZ604"/>
      <c r="BA604"/>
      <c r="BB604"/>
      <c r="BC604"/>
      <c r="BD604"/>
    </row>
    <row r="605" spans="2:56" ht="15.75" customHeight="1">
      <c r="B605" s="11"/>
      <c r="C605" s="11"/>
      <c r="D605" s="11"/>
      <c r="E605" s="11"/>
      <c r="F605" s="11"/>
      <c r="G605" s="11"/>
      <c r="H605" s="11"/>
      <c r="I605" s="11"/>
      <c r="J605" s="11"/>
      <c r="K605" s="11"/>
      <c r="L605" s="11"/>
      <c r="M605" s="11"/>
      <c r="N605"/>
      <c r="O605"/>
      <c r="P605"/>
      <c r="Q605"/>
      <c r="R605"/>
      <c r="S605"/>
      <c r="T605"/>
      <c r="U605"/>
      <c r="V605"/>
      <c r="W605"/>
      <c r="X605"/>
      <c r="Y605"/>
      <c r="Z605"/>
      <c r="AA605"/>
      <c r="AB605"/>
      <c r="AC605"/>
      <c r="AD605"/>
      <c r="AE605"/>
      <c r="AF605"/>
      <c r="AG605"/>
      <c r="AH605"/>
      <c r="AI605"/>
      <c r="AJ605"/>
      <c r="AK605"/>
      <c r="AL605"/>
      <c r="AM605"/>
      <c r="AN605"/>
      <c r="AO605"/>
      <c r="AP605"/>
      <c r="AQ605"/>
      <c r="AR605"/>
      <c r="AS605"/>
      <c r="AT605"/>
      <c r="AU605"/>
      <c r="AV605"/>
      <c r="AW605"/>
      <c r="AX605"/>
      <c r="AY605"/>
      <c r="AZ605"/>
      <c r="BA605"/>
      <c r="BB605"/>
      <c r="BC605"/>
      <c r="BD605"/>
    </row>
    <row r="606" spans="2:56" ht="15.75" customHeight="1">
      <c r="B606" s="11"/>
      <c r="C606" s="11"/>
      <c r="D606" s="11"/>
      <c r="E606" s="11"/>
      <c r="F606" s="11"/>
      <c r="G606" s="11"/>
      <c r="H606" s="11"/>
      <c r="I606" s="11"/>
      <c r="J606" s="11"/>
      <c r="K606" s="11"/>
      <c r="L606" s="11"/>
      <c r="M606" s="11"/>
      <c r="N606"/>
      <c r="O606"/>
      <c r="P606"/>
      <c r="Q606"/>
      <c r="R606"/>
      <c r="S606"/>
      <c r="T606"/>
      <c r="U606"/>
      <c r="V606"/>
      <c r="W606"/>
      <c r="X606"/>
      <c r="Y606"/>
      <c r="Z606"/>
      <c r="AA606"/>
      <c r="AB606"/>
      <c r="AC606"/>
      <c r="AD606"/>
      <c r="AE606"/>
      <c r="AF606"/>
      <c r="AG606"/>
      <c r="AH606"/>
      <c r="AI606"/>
      <c r="AJ606"/>
      <c r="AK606"/>
      <c r="AL606"/>
      <c r="AM606"/>
      <c r="AN606"/>
      <c r="AO606"/>
      <c r="AP606"/>
      <c r="AQ606"/>
      <c r="AR606"/>
      <c r="AS606"/>
      <c r="AT606"/>
      <c r="AU606"/>
      <c r="AV606"/>
      <c r="AW606"/>
      <c r="AX606"/>
      <c r="AY606"/>
      <c r="AZ606"/>
      <c r="BA606"/>
      <c r="BB606"/>
      <c r="BC606"/>
      <c r="BD606"/>
    </row>
    <row r="607" spans="2:56" ht="15.75" customHeight="1">
      <c r="B607" s="11"/>
      <c r="C607" s="11"/>
      <c r="D607" s="11"/>
      <c r="E607" s="11"/>
      <c r="F607" s="11"/>
      <c r="G607" s="11"/>
      <c r="H607" s="11"/>
      <c r="I607" s="11"/>
      <c r="J607" s="11"/>
      <c r="K607" s="11"/>
      <c r="L607" s="11"/>
      <c r="M607" s="11"/>
      <c r="N607"/>
      <c r="O607"/>
      <c r="P607"/>
      <c r="Q607"/>
      <c r="R607"/>
      <c r="S607"/>
      <c r="T607"/>
      <c r="U607"/>
      <c r="V607"/>
      <c r="W607"/>
      <c r="X607"/>
      <c r="Y607"/>
      <c r="Z607"/>
      <c r="AA607"/>
      <c r="AB607"/>
      <c r="AC607"/>
      <c r="AD607"/>
      <c r="AE607"/>
      <c r="AF607"/>
      <c r="AG607"/>
      <c r="AH607"/>
      <c r="AI607"/>
      <c r="AJ607"/>
      <c r="AK607"/>
      <c r="AL607"/>
      <c r="AM607"/>
      <c r="AN607"/>
      <c r="AO607"/>
      <c r="AP607"/>
      <c r="AQ607"/>
      <c r="AR607"/>
      <c r="AS607"/>
      <c r="AT607"/>
      <c r="AU607"/>
      <c r="AV607"/>
      <c r="AW607"/>
      <c r="AX607"/>
      <c r="AY607"/>
      <c r="AZ607"/>
      <c r="BA607"/>
      <c r="BB607"/>
      <c r="BC607"/>
      <c r="BD607"/>
    </row>
    <row r="608" spans="2:56" ht="15.75" customHeight="1">
      <c r="B608" s="11"/>
      <c r="C608" s="11"/>
      <c r="D608" s="11"/>
      <c r="E608" s="11"/>
      <c r="F608" s="11"/>
      <c r="G608" s="11"/>
      <c r="H608" s="11"/>
      <c r="I608" s="11"/>
      <c r="J608" s="11"/>
      <c r="K608" s="11"/>
      <c r="L608" s="11"/>
      <c r="M608" s="11"/>
      <c r="N608"/>
      <c r="O608"/>
      <c r="P608"/>
      <c r="Q608"/>
      <c r="R608"/>
      <c r="S608"/>
      <c r="T608"/>
      <c r="U608"/>
      <c r="V608"/>
      <c r="W608"/>
      <c r="X608"/>
      <c r="Y608"/>
      <c r="Z608"/>
      <c r="AA608"/>
      <c r="AB608"/>
      <c r="AC608"/>
      <c r="AD608"/>
      <c r="AE608"/>
      <c r="AF608"/>
      <c r="AG608"/>
      <c r="AH608"/>
      <c r="AI608"/>
      <c r="AJ608"/>
      <c r="AK608"/>
      <c r="AL608"/>
      <c r="AM608"/>
      <c r="AN608"/>
      <c r="AO608"/>
      <c r="AP608"/>
      <c r="AQ608"/>
      <c r="AR608"/>
      <c r="AS608"/>
      <c r="AT608"/>
      <c r="AU608"/>
      <c r="AV608"/>
      <c r="AW608"/>
      <c r="AX608"/>
      <c r="AY608"/>
      <c r="AZ608"/>
      <c r="BA608"/>
      <c r="BB608"/>
      <c r="BC608"/>
      <c r="BD608"/>
    </row>
    <row r="609" spans="2:56" ht="15.75" customHeight="1">
      <c r="B609" s="11"/>
      <c r="C609" s="11" t="s">
        <v>1095</v>
      </c>
      <c r="D609" s="11"/>
      <c r="E609" s="11"/>
      <c r="F609" s="11"/>
      <c r="G609" s="11"/>
      <c r="H609" s="11"/>
      <c r="I609" s="11"/>
      <c r="J609" s="11"/>
      <c r="K609" s="11"/>
      <c r="L609" s="11"/>
      <c r="M609" s="11"/>
      <c r="N609"/>
      <c r="O609"/>
      <c r="P609"/>
      <c r="Q609"/>
      <c r="R609"/>
      <c r="S609"/>
      <c r="T609"/>
      <c r="U609"/>
      <c r="V609"/>
      <c r="W609"/>
      <c r="X609"/>
      <c r="Y609"/>
      <c r="Z609"/>
      <c r="AA609"/>
      <c r="AB609"/>
      <c r="AC609"/>
      <c r="AD609"/>
      <c r="AE609"/>
      <c r="AF609"/>
      <c r="AG609"/>
      <c r="AH609"/>
      <c r="AI609"/>
      <c r="AJ609"/>
      <c r="AK609"/>
      <c r="AL609"/>
      <c r="AM609"/>
      <c r="AN609"/>
      <c r="AO609"/>
      <c r="AP609"/>
      <c r="AQ609"/>
      <c r="AR609"/>
      <c r="AS609"/>
      <c r="AT609"/>
      <c r="AU609"/>
      <c r="AV609"/>
      <c r="AW609"/>
      <c r="AX609"/>
      <c r="AY609"/>
      <c r="AZ609"/>
      <c r="BA609"/>
      <c r="BB609"/>
      <c r="BC609"/>
      <c r="BD609"/>
    </row>
    <row r="610" spans="2:56" ht="15.75" customHeight="1">
      <c r="B610" s="11"/>
      <c r="C610" s="11"/>
      <c r="D610" s="11"/>
      <c r="E610" s="11"/>
      <c r="F610" s="11"/>
      <c r="G610" s="11"/>
      <c r="H610" s="11"/>
      <c r="I610" s="11"/>
      <c r="J610" s="11"/>
      <c r="K610" s="11"/>
      <c r="L610" s="11"/>
      <c r="M610" s="11"/>
      <c r="N610"/>
      <c r="O610"/>
      <c r="P610"/>
      <c r="Q610"/>
      <c r="R610"/>
      <c r="S610"/>
      <c r="T610"/>
      <c r="U610"/>
      <c r="V610"/>
      <c r="W610"/>
      <c r="X610"/>
      <c r="Y610"/>
      <c r="Z610"/>
      <c r="AA610"/>
      <c r="AB610"/>
      <c r="AC610"/>
      <c r="AD610"/>
      <c r="AE610"/>
      <c r="AF610"/>
      <c r="AG610"/>
      <c r="AH610"/>
      <c r="AI610"/>
      <c r="AJ610"/>
      <c r="AK610"/>
      <c r="AL610"/>
      <c r="AM610"/>
      <c r="AN610"/>
      <c r="AO610"/>
      <c r="AP610"/>
      <c r="AQ610"/>
      <c r="AR610"/>
      <c r="AS610"/>
      <c r="AT610"/>
      <c r="AU610"/>
      <c r="AV610"/>
      <c r="AW610"/>
      <c r="AX610"/>
      <c r="AY610"/>
      <c r="AZ610"/>
      <c r="BA610"/>
      <c r="BB610"/>
      <c r="BC610"/>
      <c r="BD610"/>
    </row>
    <row r="611" spans="2:56" ht="15.75" customHeight="1">
      <c r="B611" s="11"/>
      <c r="C611" s="12" t="s">
        <v>1096</v>
      </c>
      <c r="D611" s="11"/>
      <c r="E611" s="11"/>
      <c r="F611" s="11"/>
      <c r="G611" s="11"/>
      <c r="H611" s="11"/>
      <c r="I611" s="11"/>
      <c r="J611" s="11"/>
      <c r="K611" s="11"/>
      <c r="L611" s="11"/>
      <c r="M611" s="11"/>
      <c r="N611"/>
      <c r="O611"/>
      <c r="P611"/>
      <c r="Q611"/>
      <c r="R611"/>
      <c r="S611"/>
      <c r="T611"/>
      <c r="U611"/>
      <c r="V611"/>
      <c r="W611"/>
      <c r="X611"/>
      <c r="Y611"/>
      <c r="Z611"/>
      <c r="AA611"/>
      <c r="AB611"/>
      <c r="AC611"/>
      <c r="AD611"/>
      <c r="AE611"/>
      <c r="AF611"/>
      <c r="AG611"/>
      <c r="AH611"/>
      <c r="AI611"/>
      <c r="AJ611"/>
      <c r="AK611"/>
      <c r="AL611"/>
      <c r="AM611"/>
      <c r="AN611"/>
      <c r="AO611"/>
      <c r="AP611"/>
      <c r="AQ611"/>
      <c r="AR611"/>
      <c r="AS611"/>
      <c r="AT611"/>
      <c r="AU611"/>
      <c r="AV611"/>
      <c r="AW611"/>
      <c r="AX611"/>
      <c r="AY611"/>
      <c r="AZ611"/>
      <c r="BA611"/>
      <c r="BB611"/>
      <c r="BC611"/>
      <c r="BD611"/>
    </row>
    <row r="612" spans="2:56" ht="15.75" customHeight="1">
      <c r="B612" s="11"/>
      <c r="C612" s="11"/>
      <c r="D612" s="11"/>
      <c r="E612" s="11"/>
      <c r="F612" s="11"/>
      <c r="G612" s="11"/>
      <c r="H612" s="11"/>
      <c r="I612" s="11"/>
      <c r="J612" s="11"/>
      <c r="K612" s="11"/>
      <c r="L612" s="11"/>
      <c r="M612" s="11"/>
      <c r="N612"/>
      <c r="O612"/>
      <c r="P612"/>
      <c r="Q612"/>
      <c r="R612"/>
      <c r="S612"/>
      <c r="T612"/>
      <c r="U612"/>
      <c r="V612"/>
      <c r="W612"/>
      <c r="X612"/>
      <c r="Y612"/>
      <c r="Z612"/>
      <c r="AA612"/>
      <c r="AB612"/>
      <c r="AC612"/>
      <c r="AD612"/>
      <c r="AE612"/>
      <c r="AF612"/>
      <c r="AG612"/>
      <c r="AH612"/>
      <c r="AI612"/>
      <c r="AJ612"/>
      <c r="AK612"/>
      <c r="AL612"/>
      <c r="AM612"/>
      <c r="AN612"/>
      <c r="AO612"/>
      <c r="AP612"/>
      <c r="AQ612"/>
      <c r="AR612"/>
      <c r="AS612"/>
      <c r="AT612"/>
      <c r="AU612"/>
      <c r="AV612"/>
      <c r="AW612"/>
      <c r="AX612"/>
      <c r="AY612"/>
      <c r="AZ612"/>
      <c r="BA612"/>
      <c r="BB612"/>
      <c r="BC612"/>
      <c r="BD612"/>
    </row>
    <row r="613" spans="2:56" ht="15.75" customHeight="1">
      <c r="B613" s="11"/>
      <c r="C613" s="11" t="s">
        <v>1097</v>
      </c>
      <c r="D613" s="11"/>
      <c r="E613" s="11"/>
      <c r="F613" s="11"/>
      <c r="G613" s="11"/>
      <c r="H613" s="11"/>
      <c r="I613" s="11"/>
      <c r="J613" s="11"/>
      <c r="K613" s="11"/>
      <c r="L613" s="11"/>
      <c r="M613" s="11"/>
      <c r="N613"/>
      <c r="O613"/>
      <c r="P613"/>
      <c r="Q613"/>
      <c r="R613"/>
      <c r="S613"/>
      <c r="T613"/>
      <c r="U613"/>
      <c r="V613"/>
      <c r="W613"/>
      <c r="X613"/>
      <c r="Y613"/>
      <c r="Z613"/>
      <c r="AA613"/>
      <c r="AB613"/>
      <c r="AC613"/>
      <c r="AD613"/>
      <c r="AE613"/>
      <c r="AF613"/>
      <c r="AG613"/>
      <c r="AH613"/>
      <c r="AI613"/>
      <c r="AJ613"/>
      <c r="AK613"/>
      <c r="AL613"/>
      <c r="AM613"/>
      <c r="AN613"/>
      <c r="AO613"/>
      <c r="AP613"/>
      <c r="AQ613"/>
      <c r="AR613"/>
      <c r="AS613"/>
      <c r="AT613"/>
      <c r="AU613"/>
      <c r="AV613"/>
      <c r="AW613"/>
      <c r="AX613"/>
      <c r="AY613"/>
      <c r="AZ613"/>
      <c r="BA613"/>
      <c r="BB613"/>
      <c r="BC613"/>
      <c r="BD613"/>
    </row>
    <row r="614" spans="2:56" ht="15.75" customHeight="1">
      <c r="B614" s="11"/>
      <c r="C614" s="11"/>
      <c r="D614" s="11"/>
      <c r="E614" s="11"/>
      <c r="F614" s="11"/>
      <c r="G614" s="11"/>
      <c r="H614" s="11"/>
      <c r="I614" s="11"/>
      <c r="J614" s="11"/>
      <c r="K614" s="11"/>
      <c r="L614" s="11"/>
      <c r="M614" s="11"/>
      <c r="N614"/>
      <c r="O614"/>
      <c r="P614"/>
      <c r="Q614"/>
      <c r="R614"/>
      <c r="S614"/>
      <c r="T614"/>
      <c r="U614"/>
      <c r="V614"/>
      <c r="W614"/>
      <c r="X614"/>
      <c r="Y614"/>
      <c r="Z614"/>
      <c r="AA614"/>
      <c r="AB614"/>
      <c r="AC614"/>
      <c r="AD614"/>
      <c r="AE614"/>
      <c r="AF614"/>
      <c r="AG614"/>
      <c r="AH614"/>
      <c r="AI614"/>
      <c r="AJ614"/>
      <c r="AK614"/>
      <c r="AL614"/>
      <c r="AM614"/>
      <c r="AN614"/>
      <c r="AO614"/>
      <c r="AP614"/>
      <c r="AQ614"/>
      <c r="AR614"/>
      <c r="AS614"/>
      <c r="AT614"/>
      <c r="AU614"/>
      <c r="AV614"/>
      <c r="AW614"/>
      <c r="AX614"/>
      <c r="AY614"/>
      <c r="AZ614"/>
      <c r="BA614"/>
      <c r="BB614"/>
      <c r="BC614"/>
      <c r="BD614"/>
    </row>
    <row r="615" spans="2:56" ht="15.75" customHeight="1">
      <c r="B615" s="11"/>
      <c r="C615" s="11"/>
      <c r="D615" s="11"/>
      <c r="E615" s="11"/>
      <c r="F615" s="11"/>
      <c r="G615" s="11"/>
      <c r="H615" s="11"/>
      <c r="I615" s="11"/>
      <c r="J615" s="11"/>
      <c r="K615" s="11"/>
      <c r="L615" s="11"/>
      <c r="M615" s="11"/>
      <c r="N615"/>
      <c r="O615"/>
      <c r="P615"/>
      <c r="Q615"/>
      <c r="R615"/>
      <c r="S615"/>
      <c r="T615"/>
      <c r="U615"/>
      <c r="V615"/>
      <c r="W615"/>
      <c r="X615"/>
      <c r="Y615"/>
      <c r="Z615"/>
      <c r="AA615"/>
      <c r="AB615"/>
      <c r="AC615"/>
      <c r="AD615"/>
      <c r="AE615"/>
      <c r="AF615"/>
      <c r="AG615"/>
      <c r="AH615"/>
      <c r="AI615"/>
      <c r="AJ615"/>
      <c r="AK615"/>
      <c r="AL615"/>
      <c r="AM615"/>
      <c r="AN615"/>
      <c r="AO615"/>
      <c r="AP615"/>
      <c r="AQ615"/>
      <c r="AR615"/>
      <c r="AS615"/>
      <c r="AT615"/>
      <c r="AU615"/>
      <c r="AV615"/>
      <c r="AW615"/>
      <c r="AX615"/>
      <c r="AY615"/>
      <c r="AZ615"/>
      <c r="BA615"/>
      <c r="BB615"/>
      <c r="BC615"/>
      <c r="BD615"/>
    </row>
    <row r="616" spans="2:56" ht="15.75" customHeight="1">
      <c r="B616" s="11"/>
      <c r="C616" s="11" t="s">
        <v>150</v>
      </c>
      <c r="D616" s="11"/>
      <c r="E616" s="11"/>
      <c r="F616" s="11"/>
      <c r="G616" s="11"/>
      <c r="H616" s="11"/>
      <c r="I616" s="11"/>
      <c r="J616" s="11"/>
      <c r="K616" s="11"/>
      <c r="L616" s="11"/>
      <c r="M616" s="11"/>
      <c r="N616"/>
      <c r="O616"/>
      <c r="P616"/>
      <c r="Q616"/>
      <c r="R616"/>
      <c r="S616"/>
      <c r="T616"/>
      <c r="U616"/>
      <c r="V616"/>
      <c r="W616"/>
      <c r="X616"/>
      <c r="Y616"/>
      <c r="Z616"/>
      <c r="AA616"/>
      <c r="AB616"/>
      <c r="AC616"/>
      <c r="AD616"/>
      <c r="AE616"/>
      <c r="AF616"/>
      <c r="AG616"/>
      <c r="AH616"/>
      <c r="AI616"/>
      <c r="AJ616"/>
      <c r="AK616"/>
      <c r="AL616"/>
      <c r="AM616"/>
      <c r="AN616"/>
      <c r="AO616"/>
      <c r="AP616"/>
      <c r="AQ616"/>
      <c r="AR616"/>
      <c r="AS616"/>
      <c r="AT616"/>
      <c r="AU616"/>
      <c r="AV616"/>
      <c r="AW616"/>
      <c r="AX616"/>
      <c r="AY616"/>
      <c r="AZ616"/>
      <c r="BA616"/>
      <c r="BB616"/>
      <c r="BC616"/>
      <c r="BD616"/>
    </row>
    <row r="617" spans="2:56" ht="15.75" customHeight="1">
      <c r="B617" s="11"/>
      <c r="C617" s="11"/>
      <c r="D617" s="11"/>
      <c r="E617" s="11"/>
      <c r="F617" s="11"/>
      <c r="G617" s="11"/>
      <c r="H617" s="11"/>
      <c r="I617" s="11"/>
      <c r="J617" s="11"/>
      <c r="K617" s="11"/>
      <c r="L617" s="11"/>
      <c r="M617" s="11"/>
      <c r="N617"/>
      <c r="O617"/>
      <c r="P617"/>
      <c r="Q617"/>
      <c r="R617"/>
      <c r="S617"/>
      <c r="T617"/>
      <c r="U617"/>
      <c r="V617"/>
      <c r="W617"/>
      <c r="X617"/>
      <c r="Y617"/>
      <c r="Z617"/>
      <c r="AA617"/>
      <c r="AB617"/>
      <c r="AC617"/>
      <c r="AD617"/>
      <c r="AE617"/>
      <c r="AF617"/>
      <c r="AG617"/>
      <c r="AH617"/>
      <c r="AI617"/>
      <c r="AJ617"/>
      <c r="AK617"/>
      <c r="AL617"/>
      <c r="AM617"/>
      <c r="AN617"/>
      <c r="AO617"/>
      <c r="AP617"/>
      <c r="AQ617"/>
      <c r="AR617"/>
      <c r="AS617"/>
      <c r="AT617"/>
      <c r="AU617"/>
      <c r="AV617"/>
      <c r="AW617"/>
      <c r="AX617"/>
      <c r="AY617"/>
      <c r="AZ617"/>
      <c r="BA617"/>
      <c r="BB617"/>
      <c r="BC617"/>
      <c r="BD617"/>
    </row>
    <row r="618" spans="2:56" ht="15.75" customHeight="1">
      <c r="B618" s="11"/>
      <c r="C618" s="330" t="s">
        <v>1098</v>
      </c>
      <c r="D618" s="11"/>
      <c r="E618" s="11"/>
      <c r="F618" s="11"/>
      <c r="G618" s="11"/>
      <c r="H618" s="11"/>
      <c r="I618" s="11"/>
      <c r="J618" s="11"/>
      <c r="K618" s="11"/>
      <c r="L618" s="11"/>
      <c r="M618" s="11"/>
      <c r="N618"/>
      <c r="O618"/>
      <c r="P618"/>
      <c r="Q618"/>
      <c r="R618"/>
      <c r="S618"/>
      <c r="T618"/>
      <c r="U618"/>
      <c r="V618"/>
      <c r="W618"/>
      <c r="X618"/>
      <c r="Y618"/>
      <c r="Z618"/>
      <c r="AA618"/>
      <c r="AB618"/>
      <c r="AC618"/>
      <c r="AD618"/>
      <c r="AE618"/>
      <c r="AF618"/>
      <c r="AG618"/>
      <c r="AH618"/>
      <c r="AI618"/>
      <c r="AJ618"/>
      <c r="AK618"/>
      <c r="AL618"/>
      <c r="AM618"/>
      <c r="AN618"/>
      <c r="AO618"/>
      <c r="AP618"/>
      <c r="AQ618"/>
      <c r="AR618"/>
      <c r="AS618"/>
      <c r="AT618"/>
      <c r="AU618"/>
      <c r="AV618"/>
      <c r="AW618"/>
      <c r="AX618"/>
      <c r="AY618"/>
      <c r="AZ618"/>
      <c r="BA618"/>
      <c r="BB618"/>
      <c r="BC618"/>
      <c r="BD618"/>
    </row>
    <row r="619" spans="2:56" ht="15.75" customHeight="1">
      <c r="B619" s="4"/>
      <c r="C619" s="11"/>
      <c r="D619" s="11"/>
      <c r="E619" s="11"/>
      <c r="F619" s="11"/>
      <c r="G619" s="11"/>
      <c r="H619" s="11"/>
      <c r="I619" s="11"/>
      <c r="J619" s="11"/>
      <c r="K619" s="11"/>
      <c r="L619" s="11"/>
      <c r="M619" s="11"/>
      <c r="N619"/>
      <c r="O619"/>
      <c r="P619"/>
      <c r="Q619"/>
      <c r="R619"/>
      <c r="S619"/>
      <c r="T619"/>
      <c r="U619"/>
      <c r="V619"/>
      <c r="W619"/>
      <c r="X619"/>
      <c r="Y619"/>
      <c r="Z619"/>
      <c r="AA619"/>
      <c r="AB619"/>
      <c r="AC619"/>
      <c r="AD619"/>
      <c r="AE619"/>
      <c r="AF619"/>
      <c r="AG619"/>
      <c r="AH619"/>
      <c r="AI619"/>
      <c r="AJ619"/>
      <c r="AK619"/>
      <c r="AL619"/>
      <c r="AM619"/>
      <c r="AN619"/>
      <c r="AO619"/>
      <c r="AP619"/>
      <c r="AQ619"/>
      <c r="AR619"/>
      <c r="AS619"/>
      <c r="AT619"/>
      <c r="AU619"/>
      <c r="AV619"/>
      <c r="AW619"/>
      <c r="AX619"/>
      <c r="AY619"/>
      <c r="AZ619"/>
      <c r="BA619"/>
      <c r="BB619"/>
      <c r="BC619"/>
      <c r="BD619"/>
    </row>
    <row r="620" spans="2:56" ht="15.75" customHeight="1">
      <c r="B620" s="4"/>
      <c r="C620" s="11"/>
      <c r="D620" s="11"/>
      <c r="E620" s="11"/>
      <c r="F620" s="11"/>
      <c r="G620" s="11"/>
      <c r="H620" s="11"/>
      <c r="I620" s="11"/>
      <c r="J620" s="11"/>
      <c r="K620" s="11"/>
      <c r="L620" s="11"/>
      <c r="M620" s="11"/>
      <c r="N620"/>
      <c r="O620"/>
      <c r="P620"/>
      <c r="Q620"/>
      <c r="R620"/>
      <c r="S620"/>
      <c r="T620"/>
      <c r="U620"/>
      <c r="V620"/>
      <c r="W620"/>
      <c r="X620"/>
      <c r="Y620"/>
      <c r="Z620"/>
      <c r="AA620"/>
      <c r="AB620"/>
      <c r="AC620"/>
      <c r="AD620"/>
      <c r="AE620"/>
      <c r="AF620"/>
      <c r="AG620"/>
      <c r="AH620"/>
      <c r="AI620"/>
      <c r="AJ620"/>
      <c r="AK620"/>
      <c r="AL620"/>
      <c r="AM620"/>
      <c r="AN620"/>
      <c r="AO620"/>
      <c r="AP620"/>
      <c r="AQ620"/>
      <c r="AR620"/>
      <c r="AS620"/>
      <c r="AT620"/>
      <c r="AU620"/>
      <c r="AV620"/>
      <c r="AW620"/>
      <c r="AX620"/>
      <c r="AY620"/>
      <c r="AZ620"/>
      <c r="BA620"/>
      <c r="BB620"/>
      <c r="BC620"/>
      <c r="BD620"/>
    </row>
    <row r="621" spans="2:56" ht="15.75" customHeight="1">
      <c r="B621" s="4"/>
      <c r="C621" s="11"/>
      <c r="D621" s="11"/>
      <c r="E621" s="11"/>
      <c r="F621" s="11"/>
      <c r="G621" s="11"/>
      <c r="H621" s="11"/>
      <c r="I621" s="11"/>
      <c r="J621" s="11"/>
      <c r="K621" s="11"/>
      <c r="L621" s="11"/>
      <c r="M621" s="11"/>
      <c r="N621"/>
      <c r="O621"/>
      <c r="P621"/>
      <c r="Q621"/>
      <c r="R621"/>
      <c r="S621"/>
      <c r="T621"/>
      <c r="U621"/>
      <c r="V621"/>
      <c r="W621"/>
      <c r="X621"/>
      <c r="Y621"/>
      <c r="Z621"/>
      <c r="AA621"/>
      <c r="AB621"/>
      <c r="AC621"/>
      <c r="AD621"/>
      <c r="AE621"/>
      <c r="AF621"/>
      <c r="AG621"/>
      <c r="AH621"/>
      <c r="AI621"/>
      <c r="AJ621"/>
      <c r="AK621"/>
      <c r="AL621"/>
      <c r="AM621"/>
      <c r="AN621"/>
      <c r="AO621"/>
      <c r="AP621"/>
      <c r="AQ621"/>
      <c r="AR621"/>
      <c r="AS621"/>
      <c r="AT621"/>
      <c r="AU621"/>
      <c r="AV621"/>
      <c r="AW621"/>
      <c r="AX621"/>
      <c r="AY621"/>
      <c r="AZ621"/>
      <c r="BA621"/>
      <c r="BB621"/>
      <c r="BC621"/>
      <c r="BD621"/>
    </row>
    <row r="622" spans="2:56" ht="15.75" customHeight="1">
      <c r="B622" s="4"/>
      <c r="C622" s="11"/>
      <c r="D622" s="11"/>
      <c r="E622" s="11"/>
      <c r="F622" s="11"/>
      <c r="G622" s="11"/>
      <c r="H622" s="11"/>
      <c r="I622" s="11"/>
      <c r="J622" s="11"/>
      <c r="K622" s="11"/>
      <c r="L622" s="11"/>
      <c r="M622" s="11"/>
      <c r="N622"/>
      <c r="O622"/>
      <c r="P622"/>
      <c r="Q622"/>
      <c r="R622"/>
      <c r="S622"/>
      <c r="T622"/>
      <c r="U622"/>
      <c r="V622"/>
      <c r="W622"/>
      <c r="X622"/>
      <c r="Y622"/>
      <c r="Z622"/>
      <c r="AA622"/>
      <c r="AB622"/>
      <c r="AC622"/>
      <c r="AD622"/>
      <c r="AE622"/>
      <c r="AF622"/>
      <c r="AG622"/>
      <c r="AH622"/>
      <c r="AI622"/>
      <c r="AJ622"/>
      <c r="AK622"/>
      <c r="AL622"/>
      <c r="AM622"/>
      <c r="AN622"/>
      <c r="AO622"/>
      <c r="AP622"/>
      <c r="AQ622"/>
      <c r="AR622"/>
      <c r="AS622"/>
      <c r="AT622"/>
      <c r="AU622"/>
      <c r="AV622"/>
      <c r="AW622"/>
      <c r="AX622"/>
      <c r="AY622"/>
      <c r="AZ622"/>
      <c r="BA622"/>
      <c r="BB622"/>
      <c r="BC622"/>
      <c r="BD622"/>
    </row>
    <row r="623" spans="2:56" ht="15.75" customHeight="1">
      <c r="B623" s="4"/>
      <c r="C623" s="11"/>
      <c r="D623" s="11"/>
      <c r="E623" s="11"/>
      <c r="F623" s="11"/>
      <c r="G623" s="11"/>
      <c r="H623" s="11"/>
      <c r="I623" s="11"/>
      <c r="J623" s="11"/>
      <c r="K623" s="11"/>
      <c r="L623" s="11"/>
      <c r="M623" s="11"/>
      <c r="N623"/>
      <c r="O623"/>
      <c r="P623"/>
      <c r="Q623"/>
      <c r="R623"/>
      <c r="S623"/>
      <c r="T623"/>
      <c r="U623"/>
      <c r="V623"/>
      <c r="W623"/>
      <c r="X623"/>
      <c r="Y623"/>
      <c r="Z623"/>
      <c r="AA623"/>
      <c r="AB623"/>
      <c r="AC623"/>
      <c r="AD623"/>
      <c r="AE623"/>
      <c r="AF623"/>
      <c r="AG623"/>
      <c r="AH623"/>
      <c r="AI623"/>
      <c r="AJ623"/>
      <c r="AK623"/>
      <c r="AL623"/>
      <c r="AM623"/>
      <c r="AN623"/>
      <c r="AO623"/>
      <c r="AP623"/>
      <c r="AQ623"/>
      <c r="AR623"/>
      <c r="AS623"/>
      <c r="AT623"/>
      <c r="AU623"/>
      <c r="AV623"/>
      <c r="AW623"/>
      <c r="AX623"/>
      <c r="AY623"/>
      <c r="AZ623"/>
      <c r="BA623"/>
      <c r="BB623"/>
      <c r="BC623"/>
      <c r="BD623"/>
    </row>
    <row r="624" spans="2:56" ht="15.75" customHeight="1">
      <c r="B624" s="4"/>
      <c r="C624" s="11"/>
      <c r="D624" s="11"/>
      <c r="E624" s="11"/>
      <c r="F624" s="11"/>
      <c r="G624" s="11"/>
      <c r="H624" s="11"/>
      <c r="I624" s="11"/>
      <c r="J624" s="11"/>
      <c r="K624" s="11"/>
      <c r="L624" s="11"/>
      <c r="M624" s="11"/>
      <c r="N624"/>
      <c r="O624"/>
      <c r="P624"/>
      <c r="Q624"/>
      <c r="R624"/>
      <c r="S624"/>
      <c r="T624"/>
      <c r="U624"/>
      <c r="V624"/>
      <c r="W624"/>
      <c r="X624"/>
      <c r="Y624"/>
      <c r="Z624"/>
      <c r="AA624"/>
      <c r="AB624"/>
      <c r="AC624"/>
      <c r="AD624"/>
      <c r="AE624"/>
      <c r="AF624"/>
      <c r="AG624"/>
      <c r="AH624"/>
      <c r="AI624"/>
      <c r="AJ624"/>
      <c r="AK624"/>
      <c r="AL624"/>
      <c r="AM624"/>
      <c r="AN624"/>
      <c r="AO624"/>
      <c r="AP624"/>
      <c r="AQ624"/>
      <c r="AR624"/>
      <c r="AS624"/>
      <c r="AT624"/>
      <c r="AU624"/>
      <c r="AV624"/>
      <c r="AW624"/>
      <c r="AX624"/>
      <c r="AY624"/>
      <c r="AZ624"/>
      <c r="BA624"/>
      <c r="BB624"/>
      <c r="BC624"/>
      <c r="BD624"/>
    </row>
    <row r="625" spans="2:56" ht="15.75" customHeight="1">
      <c r="B625" s="4"/>
      <c r="C625" s="11"/>
      <c r="D625" s="11"/>
      <c r="E625" s="11"/>
      <c r="F625" s="11"/>
      <c r="G625" s="11"/>
      <c r="H625" s="11"/>
      <c r="I625" s="11"/>
      <c r="J625" s="11"/>
      <c r="K625" s="11"/>
      <c r="L625" s="11"/>
      <c r="M625" s="11"/>
      <c r="N625"/>
      <c r="O625"/>
      <c r="P625"/>
      <c r="Q625"/>
      <c r="R625"/>
      <c r="S625"/>
      <c r="T625"/>
      <c r="U625"/>
      <c r="V625"/>
      <c r="W625"/>
      <c r="X625"/>
      <c r="Y625"/>
      <c r="Z625"/>
      <c r="AA625"/>
      <c r="AB625"/>
      <c r="AC625"/>
      <c r="AD625"/>
      <c r="AE625"/>
      <c r="AF625"/>
      <c r="AG625"/>
      <c r="AH625"/>
      <c r="AI625"/>
      <c r="AJ625"/>
      <c r="AK625"/>
      <c r="AL625"/>
      <c r="AM625"/>
      <c r="AN625"/>
      <c r="AO625"/>
      <c r="AP625"/>
      <c r="AQ625"/>
      <c r="AR625"/>
      <c r="AS625"/>
      <c r="AT625"/>
      <c r="AU625"/>
      <c r="AV625"/>
      <c r="AW625"/>
      <c r="AX625"/>
      <c r="AY625"/>
      <c r="AZ625"/>
      <c r="BA625"/>
      <c r="BB625"/>
      <c r="BC625"/>
      <c r="BD625"/>
    </row>
    <row r="626" spans="2:56" ht="15.75" customHeight="1">
      <c r="B626" s="4"/>
      <c r="C626" s="11"/>
      <c r="D626" s="11"/>
      <c r="E626" s="11"/>
      <c r="F626" s="11"/>
      <c r="G626" s="11"/>
      <c r="H626" s="11"/>
      <c r="I626" s="11"/>
      <c r="J626" s="11"/>
      <c r="K626" s="11"/>
      <c r="L626" s="11"/>
      <c r="M626" s="11"/>
      <c r="N626"/>
      <c r="O626"/>
      <c r="P626"/>
      <c r="Q626"/>
      <c r="R626"/>
      <c r="S626"/>
      <c r="T626"/>
      <c r="U626"/>
      <c r="V626"/>
      <c r="W626"/>
      <c r="X626"/>
      <c r="Y626"/>
      <c r="Z626"/>
      <c r="AA626"/>
      <c r="AB626"/>
      <c r="AC626"/>
      <c r="AD626"/>
      <c r="AE626"/>
      <c r="AF626"/>
      <c r="AG626"/>
      <c r="AH626"/>
      <c r="AI626"/>
      <c r="AJ626"/>
      <c r="AK626"/>
      <c r="AL626"/>
      <c r="AM626"/>
      <c r="AN626"/>
      <c r="AO626"/>
      <c r="AP626"/>
      <c r="AQ626"/>
      <c r="AR626"/>
      <c r="AS626"/>
      <c r="AT626"/>
      <c r="AU626"/>
      <c r="AV626"/>
      <c r="AW626"/>
      <c r="AX626"/>
      <c r="AY626"/>
      <c r="AZ626"/>
      <c r="BA626"/>
      <c r="BB626"/>
      <c r="BC626"/>
      <c r="BD626"/>
    </row>
    <row r="627" spans="2:56" ht="15.75" customHeight="1">
      <c r="B627" s="4"/>
      <c r="C627" s="11"/>
      <c r="D627" s="11"/>
      <c r="E627" s="11"/>
      <c r="F627" s="11"/>
      <c r="G627" s="11"/>
      <c r="H627" s="11"/>
      <c r="I627" s="11"/>
      <c r="J627" s="11"/>
      <c r="K627" s="11"/>
      <c r="L627" s="11"/>
      <c r="M627" s="11"/>
      <c r="N627"/>
      <c r="O627"/>
      <c r="P627"/>
      <c r="Q627"/>
      <c r="R627"/>
      <c r="S627"/>
      <c r="T627"/>
      <c r="U627"/>
      <c r="V627"/>
      <c r="W627"/>
      <c r="X627"/>
      <c r="Y627"/>
      <c r="Z627"/>
      <c r="AA627"/>
      <c r="AB627"/>
      <c r="AC627"/>
      <c r="AD627"/>
      <c r="AE627"/>
      <c r="AF627"/>
      <c r="AG627"/>
      <c r="AH627"/>
      <c r="AI627"/>
      <c r="AJ627"/>
      <c r="AK627"/>
      <c r="AL627"/>
      <c r="AM627"/>
      <c r="AN627"/>
      <c r="AO627"/>
      <c r="AP627"/>
      <c r="AQ627"/>
      <c r="AR627"/>
      <c r="AS627"/>
      <c r="AT627"/>
      <c r="AU627"/>
      <c r="AV627"/>
      <c r="AW627"/>
      <c r="AX627"/>
      <c r="AY627"/>
      <c r="AZ627"/>
      <c r="BA627"/>
      <c r="BB627"/>
      <c r="BC627"/>
      <c r="BD627"/>
    </row>
    <row r="628" spans="2:56" ht="15.75" customHeight="1">
      <c r="B628" s="4"/>
      <c r="C628" s="11"/>
      <c r="D628" s="11"/>
      <c r="E628" s="11"/>
      <c r="F628" s="11"/>
      <c r="G628" s="11"/>
      <c r="H628" s="11"/>
      <c r="I628" s="11"/>
      <c r="J628" s="11"/>
      <c r="K628" s="11"/>
      <c r="L628" s="11"/>
      <c r="M628" s="11"/>
      <c r="N628"/>
      <c r="O628"/>
      <c r="P628"/>
      <c r="Q628"/>
      <c r="R628"/>
      <c r="S628"/>
      <c r="T628"/>
      <c r="U628"/>
      <c r="V628"/>
      <c r="W628"/>
      <c r="X628"/>
      <c r="Y628"/>
      <c r="Z628"/>
      <c r="AA628"/>
      <c r="AB628"/>
      <c r="AC628"/>
      <c r="AD628"/>
      <c r="AE628"/>
      <c r="AF628"/>
      <c r="AG628"/>
      <c r="AH628"/>
      <c r="AI628"/>
      <c r="AJ628"/>
      <c r="AK628"/>
      <c r="AL628"/>
      <c r="AM628"/>
      <c r="AN628"/>
      <c r="AO628"/>
      <c r="AP628"/>
      <c r="AQ628"/>
      <c r="AR628"/>
      <c r="AS628"/>
      <c r="AT628"/>
      <c r="AU628"/>
      <c r="AV628"/>
      <c r="AW628"/>
      <c r="AX628"/>
      <c r="AY628"/>
      <c r="AZ628"/>
      <c r="BA628"/>
      <c r="BB628"/>
      <c r="BC628"/>
      <c r="BD628"/>
    </row>
    <row r="629" spans="2:56" ht="15.75" customHeight="1">
      <c r="B629" s="4"/>
      <c r="C629" s="11"/>
      <c r="D629" s="11"/>
      <c r="E629" s="11"/>
      <c r="F629" s="11"/>
      <c r="G629" s="11"/>
      <c r="H629" s="11"/>
      <c r="I629" s="11"/>
      <c r="J629" s="11"/>
      <c r="K629" s="11"/>
      <c r="L629" s="11"/>
      <c r="M629" s="11"/>
      <c r="N629"/>
      <c r="O629"/>
      <c r="P629"/>
      <c r="Q629"/>
      <c r="R629"/>
      <c r="S629"/>
      <c r="T629"/>
      <c r="U629"/>
      <c r="V629"/>
      <c r="W629"/>
      <c r="X629"/>
      <c r="Y629"/>
      <c r="Z629"/>
      <c r="AA629"/>
      <c r="AB629"/>
      <c r="AC629"/>
      <c r="AD629"/>
      <c r="AE629"/>
      <c r="AF629"/>
      <c r="AG629"/>
      <c r="AH629"/>
      <c r="AI629"/>
      <c r="AJ629"/>
      <c r="AK629"/>
      <c r="AL629"/>
      <c r="AM629"/>
      <c r="AN629"/>
      <c r="AO629"/>
      <c r="AP629"/>
      <c r="AQ629"/>
      <c r="AR629"/>
      <c r="AS629"/>
      <c r="AT629"/>
      <c r="AU629"/>
      <c r="AV629"/>
      <c r="AW629"/>
      <c r="AX629"/>
      <c r="AY629"/>
      <c r="AZ629"/>
      <c r="BA629"/>
      <c r="BB629"/>
      <c r="BC629"/>
      <c r="BD629"/>
    </row>
    <row r="630" spans="2:56" ht="15.75" customHeight="1">
      <c r="B630" s="4"/>
      <c r="C630" s="11"/>
      <c r="D630" s="11"/>
      <c r="E630" s="11"/>
      <c r="F630" s="11"/>
      <c r="G630" s="11"/>
      <c r="H630" s="11"/>
      <c r="I630" s="11"/>
      <c r="J630" s="11"/>
      <c r="K630" s="11"/>
      <c r="L630" s="11"/>
      <c r="M630" s="11"/>
      <c r="N630"/>
      <c r="O630"/>
      <c r="P630"/>
      <c r="Q630"/>
      <c r="R630"/>
      <c r="S630"/>
      <c r="T630"/>
      <c r="U630"/>
      <c r="V630"/>
      <c r="W630"/>
      <c r="X630"/>
      <c r="Y630"/>
      <c r="Z630"/>
      <c r="AA630"/>
      <c r="AB630"/>
      <c r="AC630"/>
      <c r="AD630"/>
      <c r="AE630"/>
      <c r="AF630"/>
      <c r="AG630"/>
      <c r="AH630"/>
      <c r="AI630"/>
      <c r="AJ630"/>
      <c r="AK630"/>
      <c r="AL630"/>
      <c r="AM630"/>
      <c r="AN630"/>
      <c r="AO630"/>
      <c r="AP630"/>
      <c r="AQ630"/>
      <c r="AR630"/>
      <c r="AS630"/>
      <c r="AT630"/>
      <c r="AU630"/>
      <c r="AV630"/>
      <c r="AW630"/>
      <c r="AX630"/>
      <c r="AY630"/>
      <c r="AZ630"/>
      <c r="BA630"/>
      <c r="BB630"/>
      <c r="BC630"/>
      <c r="BD630"/>
    </row>
    <row r="631" spans="2:56" ht="15.75" customHeight="1">
      <c r="B631" s="4"/>
      <c r="C631" s="11"/>
      <c r="D631" s="11"/>
      <c r="E631" s="11"/>
      <c r="F631" s="11"/>
      <c r="G631" s="11"/>
      <c r="H631" s="11"/>
      <c r="I631" s="11"/>
      <c r="J631" s="11"/>
      <c r="K631" s="11"/>
      <c r="L631" s="11"/>
      <c r="M631" s="11"/>
      <c r="N631"/>
      <c r="O631"/>
      <c r="P631"/>
      <c r="Q631"/>
      <c r="R631"/>
      <c r="S631"/>
      <c r="T631"/>
      <c r="U631"/>
      <c r="V631"/>
      <c r="W631"/>
      <c r="X631"/>
      <c r="Y631"/>
      <c r="Z631"/>
      <c r="AA631"/>
      <c r="AB631"/>
      <c r="AC631"/>
      <c r="AD631"/>
      <c r="AE631"/>
      <c r="AF631"/>
      <c r="AG631"/>
      <c r="AH631"/>
      <c r="AI631"/>
      <c r="AJ631"/>
      <c r="AK631"/>
      <c r="AL631"/>
      <c r="AM631"/>
      <c r="AN631"/>
      <c r="AO631"/>
      <c r="AP631"/>
      <c r="AQ631"/>
      <c r="AR631"/>
      <c r="AS631"/>
      <c r="AT631"/>
      <c r="AU631"/>
      <c r="AV631"/>
      <c r="AW631"/>
      <c r="AX631"/>
      <c r="AY631"/>
      <c r="AZ631"/>
      <c r="BA631"/>
      <c r="BB631"/>
      <c r="BC631"/>
      <c r="BD631"/>
    </row>
    <row r="632" spans="2:56" ht="15.75" customHeight="1">
      <c r="B632" s="4"/>
      <c r="C632" s="11"/>
      <c r="D632" s="11"/>
      <c r="E632" s="11"/>
      <c r="F632" s="11"/>
      <c r="G632" s="11"/>
      <c r="H632" s="11"/>
      <c r="I632" s="11"/>
      <c r="J632" s="11"/>
      <c r="K632" s="11"/>
      <c r="L632" s="11"/>
      <c r="M632" s="11"/>
      <c r="N632"/>
      <c r="O632"/>
      <c r="P632"/>
      <c r="Q632"/>
      <c r="R632"/>
      <c r="S632"/>
      <c r="T632"/>
      <c r="U632"/>
      <c r="V632"/>
      <c r="W632"/>
      <c r="X632"/>
      <c r="Y632"/>
      <c r="Z632"/>
      <c r="AA632"/>
      <c r="AB632"/>
      <c r="AC632"/>
      <c r="AD632"/>
      <c r="AE632"/>
      <c r="AF632"/>
      <c r="AG632"/>
      <c r="AH632"/>
      <c r="AI632"/>
      <c r="AJ632"/>
      <c r="AK632"/>
      <c r="AL632"/>
      <c r="AM632"/>
      <c r="AN632"/>
      <c r="AO632"/>
      <c r="AP632"/>
      <c r="AQ632"/>
      <c r="AR632"/>
      <c r="AS632"/>
      <c r="AT632"/>
      <c r="AU632"/>
      <c r="AV632"/>
      <c r="AW632"/>
      <c r="AX632"/>
      <c r="AY632"/>
      <c r="AZ632"/>
      <c r="BA632"/>
      <c r="BB632"/>
      <c r="BC632"/>
      <c r="BD632"/>
    </row>
    <row r="633" spans="2:56" ht="15.75" customHeight="1">
      <c r="B633" s="333" t="s">
        <v>1099</v>
      </c>
      <c r="C633" s="11"/>
      <c r="D633" s="11"/>
      <c r="E633" s="11"/>
      <c r="F633" s="11"/>
      <c r="G633" s="11"/>
      <c r="H633" s="11"/>
      <c r="I633" s="11"/>
      <c r="J633" s="11"/>
      <c r="K633" s="11"/>
      <c r="L633" s="11"/>
      <c r="M633" s="11"/>
      <c r="N633"/>
      <c r="O633"/>
      <c r="P633"/>
      <c r="Q633"/>
      <c r="R633"/>
      <c r="S633"/>
      <c r="T633"/>
      <c r="U633"/>
      <c r="V633"/>
      <c r="W633"/>
      <c r="X633"/>
      <c r="Y633"/>
      <c r="Z633"/>
      <c r="AA633"/>
      <c r="AB633"/>
      <c r="AC633"/>
      <c r="AD633"/>
      <c r="AE633"/>
      <c r="AF633"/>
      <c r="AG633"/>
      <c r="AH633"/>
      <c r="AI633"/>
      <c r="AJ633"/>
      <c r="AK633"/>
      <c r="AL633"/>
      <c r="AM633"/>
      <c r="AN633"/>
      <c r="AO633"/>
      <c r="AP633"/>
      <c r="AQ633"/>
      <c r="AR633"/>
      <c r="AS633"/>
      <c r="AT633"/>
      <c r="AU633"/>
      <c r="AV633"/>
      <c r="AW633"/>
      <c r="AX633"/>
      <c r="AY633"/>
      <c r="AZ633"/>
      <c r="BA633"/>
      <c r="BB633"/>
      <c r="BC633"/>
      <c r="BD633"/>
    </row>
    <row r="634" spans="2:56" ht="15.75" customHeight="1">
      <c r="B634" s="4"/>
      <c r="C634" s="11"/>
      <c r="D634" s="11"/>
      <c r="E634" s="11"/>
      <c r="F634" s="11"/>
      <c r="G634" s="11"/>
      <c r="H634" s="11"/>
      <c r="I634" s="11"/>
      <c r="J634" s="11"/>
      <c r="K634" s="11"/>
      <c r="L634" s="11"/>
      <c r="M634" s="11"/>
      <c r="N634"/>
      <c r="O634"/>
      <c r="P634"/>
      <c r="Q634"/>
      <c r="R634"/>
      <c r="S634"/>
      <c r="T634"/>
      <c r="U634"/>
      <c r="V634"/>
      <c r="W634"/>
      <c r="X634"/>
      <c r="Y634"/>
      <c r="Z634"/>
      <c r="AA634"/>
      <c r="AB634"/>
      <c r="AC634"/>
      <c r="AD634"/>
      <c r="AE634"/>
      <c r="AF634"/>
      <c r="AG634"/>
      <c r="AH634"/>
      <c r="AI634"/>
      <c r="AJ634"/>
      <c r="AK634"/>
      <c r="AL634"/>
      <c r="AM634"/>
      <c r="AN634"/>
      <c r="AO634"/>
      <c r="AP634"/>
      <c r="AQ634"/>
      <c r="AR634"/>
      <c r="AS634"/>
      <c r="AT634"/>
      <c r="AU634"/>
      <c r="AV634"/>
      <c r="AW634"/>
      <c r="AX634"/>
      <c r="AY634"/>
      <c r="AZ634"/>
      <c r="BA634"/>
      <c r="BB634"/>
      <c r="BC634"/>
      <c r="BD634"/>
    </row>
    <row r="635" spans="2:56" ht="15.75" customHeight="1">
      <c r="B635" s="4"/>
      <c r="C635" s="11"/>
      <c r="D635" s="11"/>
      <c r="E635" s="11"/>
      <c r="F635" s="11"/>
      <c r="G635" s="11"/>
      <c r="H635" s="11"/>
      <c r="I635" s="11"/>
      <c r="J635" s="11"/>
      <c r="K635" s="11"/>
      <c r="L635" s="11"/>
      <c r="M635" s="11"/>
      <c r="N635"/>
      <c r="O635"/>
      <c r="P635"/>
      <c r="Q635"/>
      <c r="R635"/>
      <c r="S635"/>
      <c r="T635"/>
      <c r="U635" s="4"/>
      <c r="V635"/>
      <c r="W635"/>
      <c r="X635"/>
      <c r="Y635"/>
      <c r="Z635"/>
      <c r="AA635"/>
      <c r="AB635"/>
      <c r="AC635"/>
      <c r="AD635"/>
      <c r="AE635"/>
      <c r="AF635"/>
      <c r="AG635"/>
      <c r="AH635"/>
      <c r="AI635"/>
      <c r="AJ635"/>
      <c r="AK635"/>
      <c r="AL635"/>
      <c r="AM635"/>
      <c r="AN635"/>
      <c r="AO635"/>
      <c r="AP635"/>
      <c r="AQ635"/>
      <c r="AR635"/>
      <c r="AS635"/>
      <c r="AT635"/>
      <c r="AU635"/>
      <c r="AV635"/>
      <c r="AW635"/>
      <c r="AX635"/>
      <c r="AY635"/>
      <c r="AZ635"/>
      <c r="BA635"/>
      <c r="BB635"/>
      <c r="BC635"/>
      <c r="BD635"/>
    </row>
    <row r="636" spans="2:56" ht="15.75" customHeight="1">
      <c r="B636" s="11"/>
      <c r="C636" s="11"/>
      <c r="D636" s="11"/>
      <c r="E636" s="11"/>
      <c r="F636" s="11"/>
      <c r="G636" s="11"/>
      <c r="H636" s="11"/>
      <c r="I636" s="11"/>
      <c r="J636" s="11"/>
      <c r="K636" s="11"/>
      <c r="L636" s="11"/>
      <c r="M636" s="11"/>
      <c r="N636"/>
      <c r="O636"/>
      <c r="P636"/>
      <c r="Q636"/>
      <c r="R636"/>
      <c r="S636"/>
      <c r="T636"/>
      <c r="U636"/>
      <c r="V636"/>
      <c r="W636"/>
      <c r="X636"/>
      <c r="Y636"/>
      <c r="Z636"/>
      <c r="AA636"/>
      <c r="AB636"/>
      <c r="AC636"/>
      <c r="AD636"/>
      <c r="AE636"/>
      <c r="AF636"/>
      <c r="AG636"/>
      <c r="AH636"/>
      <c r="AI636"/>
      <c r="AJ636"/>
      <c r="AK636"/>
      <c r="AL636"/>
      <c r="AM636"/>
      <c r="AN636"/>
      <c r="AO636"/>
      <c r="AP636"/>
      <c r="AQ636"/>
      <c r="AR636"/>
      <c r="AS636"/>
      <c r="AT636"/>
      <c r="AU636"/>
      <c r="AV636"/>
      <c r="AW636"/>
      <c r="AX636"/>
      <c r="AY636"/>
      <c r="AZ636"/>
      <c r="BA636"/>
      <c r="BB636"/>
      <c r="BC636"/>
      <c r="BD636"/>
    </row>
    <row r="637" spans="2:56" ht="15.75" customHeight="1">
      <c r="B637" s="6"/>
      <c r="C637" s="11"/>
      <c r="D637" s="11"/>
      <c r="E637" s="11"/>
      <c r="F637" s="11"/>
      <c r="G637" s="11"/>
      <c r="H637" s="11"/>
      <c r="I637" s="11"/>
      <c r="J637" s="11"/>
      <c r="K637" s="11"/>
      <c r="L637" s="11"/>
      <c r="M637" s="11"/>
      <c r="N637"/>
      <c r="O637"/>
      <c r="P637"/>
      <c r="Q637"/>
      <c r="R637"/>
      <c r="S637"/>
      <c r="T637"/>
      <c r="U637"/>
      <c r="V637"/>
      <c r="W637"/>
      <c r="X637"/>
      <c r="Y637"/>
      <c r="Z637"/>
      <c r="AA637"/>
      <c r="AB637"/>
      <c r="AC637"/>
      <c r="AD637"/>
      <c r="AE637"/>
      <c r="AF637"/>
      <c r="AG637"/>
      <c r="AH637"/>
      <c r="AI637"/>
      <c r="AJ637"/>
      <c r="AK637"/>
      <c r="AL637"/>
      <c r="AM637"/>
      <c r="AN637"/>
      <c r="AO637"/>
      <c r="AP637"/>
      <c r="AQ637"/>
      <c r="AR637"/>
      <c r="AS637"/>
      <c r="AT637"/>
      <c r="AU637"/>
      <c r="AV637"/>
      <c r="AW637"/>
      <c r="AX637"/>
      <c r="AY637"/>
      <c r="AZ637"/>
      <c r="BA637"/>
      <c r="BB637"/>
      <c r="BC637"/>
      <c r="BD637"/>
    </row>
    <row r="638" spans="2:56" ht="15.75" customHeight="1">
      <c r="B638" s="318" t="s">
        <v>1100</v>
      </c>
      <c r="C638" s="11"/>
      <c r="D638" s="11"/>
      <c r="E638" s="11"/>
      <c r="F638" s="11"/>
      <c r="G638" s="11"/>
      <c r="H638" s="11"/>
      <c r="I638" s="11"/>
      <c r="J638" s="11"/>
      <c r="K638" s="11"/>
      <c r="L638" s="11"/>
      <c r="M638" s="11"/>
      <c r="N638"/>
      <c r="O638"/>
      <c r="P638"/>
      <c r="Q638"/>
      <c r="R638"/>
      <c r="S638"/>
      <c r="T638"/>
      <c r="U638"/>
      <c r="V638"/>
      <c r="W638"/>
      <c r="X638"/>
      <c r="Y638"/>
      <c r="Z638"/>
      <c r="AA638"/>
      <c r="AB638"/>
      <c r="AC638"/>
      <c r="AD638"/>
      <c r="AE638"/>
      <c r="AF638"/>
      <c r="AG638"/>
      <c r="AH638"/>
      <c r="AI638"/>
      <c r="AJ638"/>
      <c r="AK638"/>
      <c r="AL638"/>
      <c r="AM638"/>
      <c r="AN638"/>
      <c r="AO638"/>
      <c r="AP638"/>
      <c r="AQ638"/>
      <c r="AR638"/>
      <c r="AS638"/>
      <c r="AT638"/>
      <c r="AU638"/>
      <c r="AV638"/>
      <c r="AW638"/>
      <c r="AX638"/>
      <c r="AY638"/>
      <c r="AZ638"/>
      <c r="BA638"/>
      <c r="BB638"/>
      <c r="BC638"/>
      <c r="BD638"/>
    </row>
    <row r="639" spans="2:56" ht="15.75" customHeight="1">
      <c r="B639" s="6"/>
      <c r="C639" s="11"/>
      <c r="D639" s="11"/>
      <c r="E639" s="11"/>
      <c r="F639" s="11"/>
      <c r="G639" s="11"/>
      <c r="H639" s="11"/>
      <c r="I639" s="11"/>
      <c r="J639" s="11"/>
      <c r="K639" s="11"/>
      <c r="L639" s="11"/>
      <c r="M639" s="11"/>
      <c r="N639"/>
      <c r="O639"/>
      <c r="P639"/>
      <c r="Q639"/>
      <c r="R639"/>
      <c r="S639"/>
      <c r="T639"/>
      <c r="U639"/>
      <c r="V639"/>
      <c r="W639"/>
      <c r="X639"/>
      <c r="Y639"/>
      <c r="Z639"/>
      <c r="AA639"/>
      <c r="AB639"/>
      <c r="AC639"/>
      <c r="AD639"/>
      <c r="AE639"/>
      <c r="AF639"/>
      <c r="AG639"/>
      <c r="AH639"/>
      <c r="AI639"/>
      <c r="AJ639"/>
      <c r="AK639"/>
      <c r="AL639"/>
      <c r="AM639"/>
      <c r="AN639"/>
      <c r="AO639"/>
      <c r="AP639"/>
      <c r="AQ639"/>
      <c r="AR639"/>
      <c r="AS639"/>
      <c r="AT639"/>
      <c r="AU639"/>
      <c r="AV639"/>
      <c r="AW639"/>
      <c r="AX639"/>
      <c r="AY639"/>
      <c r="AZ639"/>
      <c r="BA639"/>
      <c r="BB639"/>
      <c r="BC639"/>
      <c r="BD639"/>
    </row>
    <row r="640" spans="2:56" ht="15.75" customHeight="1">
      <c r="B640" s="322" t="s">
        <v>1101</v>
      </c>
      <c r="C640" s="11"/>
      <c r="D640" s="11"/>
      <c r="E640" s="11"/>
      <c r="F640" s="11"/>
      <c r="G640" s="11"/>
      <c r="H640" s="11"/>
      <c r="I640" s="11"/>
      <c r="J640" s="11"/>
      <c r="K640" s="11"/>
      <c r="L640" s="11"/>
      <c r="M640" s="11"/>
      <c r="N640"/>
      <c r="O640"/>
      <c r="P640"/>
      <c r="Q640"/>
      <c r="R640"/>
      <c r="S640"/>
      <c r="T640"/>
      <c r="U640"/>
      <c r="V640"/>
      <c r="W640"/>
      <c r="X640"/>
      <c r="Y640"/>
      <c r="Z640"/>
      <c r="AA640"/>
      <c r="AB640"/>
      <c r="AC640"/>
      <c r="AD640"/>
      <c r="AE640"/>
      <c r="AF640"/>
      <c r="AG640"/>
      <c r="AH640"/>
      <c r="AI640"/>
      <c r="AJ640"/>
      <c r="AK640"/>
      <c r="AL640"/>
      <c r="AM640"/>
      <c r="AN640"/>
      <c r="AO640"/>
      <c r="AP640"/>
      <c r="AQ640"/>
      <c r="AR640"/>
      <c r="AS640"/>
      <c r="AT640"/>
      <c r="AU640"/>
      <c r="AV640"/>
      <c r="AW640"/>
      <c r="AX640"/>
      <c r="AY640"/>
      <c r="AZ640"/>
      <c r="BA640"/>
      <c r="BB640"/>
      <c r="BC640"/>
      <c r="BD640"/>
    </row>
    <row r="641" spans="2:56" ht="15.75" customHeight="1">
      <c r="B641" s="4" t="s">
        <v>1102</v>
      </c>
      <c r="C641" s="11"/>
      <c r="D641" s="11"/>
      <c r="E641" s="11"/>
      <c r="F641" s="11"/>
      <c r="G641" s="11"/>
      <c r="H641" s="11"/>
      <c r="I641" s="11"/>
      <c r="J641" s="11"/>
      <c r="K641" s="11"/>
      <c r="L641" s="11"/>
      <c r="M641" s="11"/>
      <c r="N641"/>
      <c r="O641"/>
      <c r="P641"/>
      <c r="Q641"/>
      <c r="R641"/>
      <c r="S641"/>
      <c r="T641"/>
      <c r="U641"/>
      <c r="V641"/>
      <c r="W641"/>
      <c r="X641"/>
      <c r="Y641"/>
      <c r="Z641"/>
      <c r="AA641"/>
      <c r="AB641"/>
      <c r="AC641"/>
      <c r="AD641"/>
      <c r="AE641"/>
      <c r="AF641"/>
      <c r="AG641"/>
      <c r="AH641"/>
      <c r="AI641"/>
      <c r="AJ641"/>
      <c r="AK641"/>
      <c r="AL641"/>
      <c r="AM641"/>
      <c r="AN641"/>
      <c r="AO641"/>
      <c r="AP641"/>
      <c r="AQ641"/>
      <c r="AR641"/>
      <c r="AS641"/>
      <c r="AT641"/>
      <c r="AU641"/>
      <c r="AV641"/>
      <c r="AW641"/>
      <c r="AX641"/>
      <c r="AY641"/>
      <c r="AZ641"/>
      <c r="BA641"/>
      <c r="BB641"/>
      <c r="BC641"/>
      <c r="BD641"/>
    </row>
    <row r="642" spans="2:56" ht="15.75" customHeight="1">
      <c r="B642" s="334" t="s">
        <v>1103</v>
      </c>
      <c r="C642" s="11"/>
      <c r="D642" s="11"/>
      <c r="E642" s="11"/>
      <c r="F642" s="11"/>
      <c r="G642" s="11"/>
      <c r="H642" s="11"/>
      <c r="I642" s="11"/>
      <c r="J642" s="11"/>
      <c r="K642" s="11"/>
      <c r="L642" s="11"/>
      <c r="M642" s="11"/>
      <c r="N642"/>
      <c r="O642"/>
      <c r="P642"/>
      <c r="Q642"/>
      <c r="R642"/>
      <c r="S642"/>
      <c r="T642"/>
      <c r="U642"/>
      <c r="V642"/>
      <c r="W642"/>
      <c r="X642"/>
      <c r="Y642"/>
      <c r="Z642"/>
      <c r="AA642"/>
      <c r="AB642"/>
      <c r="AC642"/>
      <c r="AD642"/>
      <c r="AE642"/>
      <c r="AF642"/>
      <c r="AG642"/>
      <c r="AH642"/>
      <c r="AI642"/>
      <c r="AJ642"/>
      <c r="AK642"/>
      <c r="AL642"/>
      <c r="AM642"/>
      <c r="AN642"/>
      <c r="AO642"/>
      <c r="AP642"/>
      <c r="AQ642"/>
      <c r="AR642"/>
      <c r="AS642"/>
      <c r="AT642"/>
      <c r="AU642"/>
      <c r="AV642"/>
      <c r="AW642"/>
      <c r="AX642"/>
      <c r="AY642"/>
      <c r="AZ642"/>
      <c r="BA642"/>
      <c r="BB642"/>
      <c r="BC642"/>
      <c r="BD642"/>
    </row>
    <row r="643" spans="2:56" ht="15.75" customHeight="1">
      <c r="B643" s="6"/>
      <c r="C643" s="11"/>
      <c r="D643" s="11"/>
      <c r="E643" s="11"/>
      <c r="F643" s="11"/>
      <c r="G643" s="11"/>
      <c r="H643" s="11"/>
      <c r="I643" s="11"/>
      <c r="J643" s="11"/>
      <c r="K643" s="11"/>
      <c r="L643" s="11"/>
      <c r="M643" s="11"/>
      <c r="N643"/>
      <c r="O643"/>
      <c r="P643"/>
      <c r="Q643"/>
      <c r="R643"/>
      <c r="S643"/>
      <c r="T643"/>
      <c r="U643"/>
      <c r="V643"/>
      <c r="W643"/>
      <c r="X643"/>
      <c r="Y643"/>
      <c r="Z643"/>
      <c r="AA643"/>
      <c r="AB643"/>
      <c r="AC643"/>
      <c r="AD643"/>
      <c r="AE643"/>
      <c r="AF643"/>
      <c r="AG643"/>
      <c r="AH643"/>
      <c r="AI643"/>
      <c r="AJ643"/>
      <c r="AK643"/>
      <c r="AL643"/>
      <c r="AM643"/>
      <c r="AN643"/>
      <c r="AO643"/>
      <c r="AP643"/>
      <c r="AQ643"/>
      <c r="AR643"/>
      <c r="AS643"/>
      <c r="AT643"/>
      <c r="AU643"/>
      <c r="AV643"/>
      <c r="AW643"/>
      <c r="AX643"/>
      <c r="AY643"/>
      <c r="AZ643"/>
      <c r="BA643"/>
      <c r="BB643"/>
      <c r="BC643"/>
      <c r="BD643"/>
    </row>
    <row r="644" spans="2:56" ht="15.75" customHeight="1">
      <c r="B644" s="11"/>
      <c r="C644" s="11"/>
      <c r="D644" s="11"/>
      <c r="E644" s="11"/>
      <c r="F644" s="11"/>
      <c r="G644" s="11"/>
      <c r="H644" s="11"/>
      <c r="I644" s="11"/>
      <c r="J644" s="11"/>
      <c r="K644" s="11"/>
      <c r="L644" s="11"/>
      <c r="M644" s="11"/>
      <c r="N644"/>
      <c r="O644"/>
      <c r="P644"/>
      <c r="Q644"/>
      <c r="R644"/>
      <c r="S644"/>
      <c r="T644"/>
      <c r="U644"/>
      <c r="V644"/>
      <c r="W644"/>
      <c r="X644"/>
      <c r="Y644"/>
      <c r="Z644"/>
      <c r="AA644"/>
      <c r="AB644"/>
      <c r="AC644"/>
      <c r="AD644"/>
      <c r="AE644"/>
      <c r="AF644"/>
      <c r="AG644"/>
      <c r="AH644"/>
      <c r="AI644"/>
      <c r="AJ644"/>
      <c r="AK644"/>
      <c r="AL644"/>
      <c r="AM644"/>
      <c r="AN644"/>
      <c r="AO644"/>
      <c r="AP644"/>
      <c r="AQ644"/>
      <c r="AR644"/>
      <c r="AS644"/>
      <c r="AT644"/>
      <c r="AU644"/>
      <c r="AV644"/>
      <c r="AW644"/>
      <c r="AX644"/>
      <c r="AY644"/>
      <c r="AZ644"/>
      <c r="BA644"/>
      <c r="BB644"/>
      <c r="BC644"/>
      <c r="BD644"/>
    </row>
    <row r="645" spans="2:56" ht="15.75" customHeight="1">
      <c r="B645" s="6"/>
      <c r="C645" s="11"/>
      <c r="D645" s="11"/>
      <c r="E645" s="11"/>
      <c r="F645" s="11"/>
      <c r="G645" s="11"/>
      <c r="H645" s="11"/>
      <c r="I645" s="11"/>
      <c r="J645" s="11"/>
      <c r="K645" s="11"/>
      <c r="L645" s="11"/>
      <c r="M645" s="11"/>
      <c r="N645"/>
      <c r="O645"/>
      <c r="P645"/>
      <c r="Q645"/>
      <c r="R645"/>
      <c r="S645"/>
      <c r="T645"/>
      <c r="U645"/>
      <c r="V645"/>
      <c r="W645"/>
      <c r="X645"/>
      <c r="Y645"/>
      <c r="Z645"/>
      <c r="AA645"/>
      <c r="AB645"/>
      <c r="AC645"/>
      <c r="AD645"/>
      <c r="AE645"/>
      <c r="AF645"/>
      <c r="AG645"/>
      <c r="AH645"/>
      <c r="AI645"/>
      <c r="AJ645"/>
      <c r="AK645"/>
      <c r="AL645"/>
      <c r="AM645"/>
      <c r="AN645"/>
      <c r="AO645"/>
      <c r="AP645"/>
      <c r="AQ645"/>
      <c r="AR645"/>
      <c r="AS645"/>
      <c r="AT645"/>
      <c r="AU645"/>
      <c r="AV645"/>
      <c r="AW645"/>
      <c r="AX645"/>
      <c r="AY645"/>
      <c r="AZ645"/>
      <c r="BA645"/>
      <c r="BB645"/>
      <c r="BC645"/>
      <c r="BD645"/>
    </row>
    <row r="646" spans="2:56" ht="15.75" customHeight="1">
      <c r="B646" s="4" t="s">
        <v>1104</v>
      </c>
      <c r="C646" s="11"/>
      <c r="D646" s="11"/>
      <c r="E646" s="11"/>
      <c r="F646" s="11"/>
      <c r="G646" s="11"/>
      <c r="H646" s="11"/>
      <c r="I646" s="11"/>
      <c r="J646" s="11"/>
      <c r="K646" s="11"/>
      <c r="L646" s="11"/>
      <c r="M646" s="11"/>
      <c r="N646"/>
      <c r="O646"/>
      <c r="P646"/>
      <c r="Q646"/>
      <c r="R646"/>
      <c r="S646"/>
      <c r="T646"/>
      <c r="U646"/>
      <c r="V646"/>
      <c r="W646"/>
      <c r="X646"/>
      <c r="Y646"/>
      <c r="Z646"/>
      <c r="AA646"/>
      <c r="AB646"/>
      <c r="AC646"/>
      <c r="AD646"/>
      <c r="AE646"/>
      <c r="AF646"/>
      <c r="AG646"/>
      <c r="AH646"/>
      <c r="AI646"/>
      <c r="AJ646"/>
      <c r="AK646"/>
      <c r="AL646"/>
      <c r="AM646"/>
      <c r="AN646"/>
      <c r="AO646"/>
      <c r="AP646"/>
      <c r="AQ646"/>
      <c r="AR646"/>
      <c r="AS646"/>
      <c r="AT646"/>
      <c r="AU646"/>
      <c r="AV646"/>
      <c r="AW646"/>
      <c r="AX646"/>
      <c r="AY646"/>
      <c r="AZ646"/>
      <c r="BA646"/>
      <c r="BB646"/>
      <c r="BC646"/>
      <c r="BD646"/>
    </row>
    <row r="647" spans="2:56" ht="15.75" customHeight="1">
      <c r="B647" s="4"/>
      <c r="C647" s="11"/>
      <c r="D647" s="11"/>
      <c r="E647" s="11"/>
      <c r="F647" s="11"/>
      <c r="G647" s="11"/>
      <c r="H647" s="11"/>
      <c r="I647" s="11"/>
      <c r="J647" s="11"/>
      <c r="K647" s="11"/>
      <c r="L647" s="11"/>
      <c r="M647" s="11"/>
      <c r="N647"/>
      <c r="O647"/>
      <c r="P647"/>
      <c r="Q647"/>
      <c r="R647"/>
      <c r="S647"/>
      <c r="T647"/>
      <c r="U647"/>
      <c r="V647"/>
      <c r="W647"/>
      <c r="X647"/>
      <c r="Y647"/>
      <c r="Z647"/>
      <c r="AA647"/>
      <c r="AB647"/>
      <c r="AC647"/>
      <c r="AD647"/>
      <c r="AE647"/>
      <c r="AF647"/>
      <c r="AG647"/>
      <c r="AH647"/>
      <c r="AI647"/>
      <c r="AJ647"/>
      <c r="AK647"/>
      <c r="AL647"/>
      <c r="AM647"/>
      <c r="AN647"/>
      <c r="AO647"/>
      <c r="AP647"/>
      <c r="AQ647"/>
      <c r="AR647"/>
      <c r="AS647"/>
      <c r="AT647"/>
      <c r="AU647"/>
      <c r="AV647"/>
      <c r="AW647"/>
      <c r="AX647"/>
      <c r="AY647"/>
      <c r="AZ647"/>
      <c r="BA647"/>
      <c r="BB647"/>
      <c r="BC647"/>
      <c r="BD647"/>
    </row>
    <row r="648" spans="2:56" ht="15.75" customHeight="1">
      <c r="B648" s="11"/>
      <c r="C648" s="6" t="s">
        <v>1105</v>
      </c>
      <c r="D648" s="11"/>
      <c r="E648" s="11"/>
      <c r="F648" s="12" t="s">
        <v>1106</v>
      </c>
      <c r="G648" s="11"/>
      <c r="H648" s="11"/>
      <c r="I648" s="11"/>
      <c r="J648" s="11"/>
      <c r="K648" s="11"/>
      <c r="L648" s="11"/>
      <c r="M648" s="11"/>
      <c r="N648"/>
      <c r="O648"/>
      <c r="P648"/>
      <c r="Q648"/>
      <c r="R648"/>
      <c r="S648"/>
      <c r="T648"/>
      <c r="U648"/>
      <c r="V648"/>
      <c r="W648"/>
      <c r="X648"/>
      <c r="Y648"/>
      <c r="Z648"/>
      <c r="AA648"/>
      <c r="AB648"/>
      <c r="AC648"/>
      <c r="AD648"/>
      <c r="AE648"/>
      <c r="AF648"/>
      <c r="AG648"/>
      <c r="AH648"/>
      <c r="AI648"/>
      <c r="AJ648"/>
      <c r="AK648"/>
      <c r="AL648"/>
      <c r="AM648"/>
      <c r="AN648"/>
      <c r="AO648"/>
      <c r="AP648"/>
      <c r="AQ648"/>
      <c r="AR648"/>
      <c r="AS648"/>
      <c r="AT648"/>
      <c r="AU648"/>
      <c r="AV648"/>
      <c r="AW648"/>
      <c r="AX648"/>
      <c r="AY648"/>
      <c r="AZ648"/>
      <c r="BA648"/>
      <c r="BB648"/>
      <c r="BC648"/>
      <c r="BD648"/>
    </row>
    <row r="649" spans="2:56" ht="15.75" customHeight="1">
      <c r="B649" s="11"/>
      <c r="C649" s="6" t="s">
        <v>1107</v>
      </c>
      <c r="D649" s="11"/>
      <c r="E649" s="11"/>
      <c r="F649" s="12" t="s">
        <v>1108</v>
      </c>
      <c r="G649" s="11"/>
      <c r="H649" s="11"/>
      <c r="I649" s="11"/>
      <c r="J649" s="11"/>
      <c r="K649" s="11"/>
      <c r="L649" s="11"/>
      <c r="M649" s="11"/>
      <c r="N649"/>
      <c r="O649"/>
      <c r="P649"/>
      <c r="Q649"/>
      <c r="R649"/>
      <c r="S649"/>
      <c r="T649"/>
      <c r="U649"/>
      <c r="V649"/>
      <c r="W649"/>
      <c r="X649"/>
      <c r="Y649"/>
      <c r="Z649"/>
      <c r="AA649"/>
      <c r="AB649"/>
      <c r="AC649"/>
      <c r="AD649"/>
      <c r="AE649"/>
      <c r="AF649"/>
      <c r="AG649"/>
      <c r="AH649"/>
      <c r="AI649"/>
      <c r="AJ649"/>
      <c r="AK649"/>
      <c r="AL649"/>
      <c r="AM649"/>
      <c r="AN649"/>
      <c r="AO649"/>
      <c r="AP649"/>
      <c r="AQ649"/>
      <c r="AR649"/>
      <c r="AS649"/>
      <c r="AT649"/>
      <c r="AU649"/>
      <c r="AV649"/>
      <c r="AW649"/>
      <c r="AX649"/>
      <c r="AY649"/>
      <c r="AZ649"/>
      <c r="BA649"/>
      <c r="BB649"/>
      <c r="BC649"/>
      <c r="BD649"/>
    </row>
    <row r="650" spans="2:56" ht="15.75" customHeight="1">
      <c r="B650" s="11"/>
      <c r="C650" s="4" t="s">
        <v>1109</v>
      </c>
      <c r="D650" s="11"/>
      <c r="E650" s="11"/>
      <c r="F650" s="11"/>
      <c r="G650" s="11"/>
      <c r="H650" s="11"/>
      <c r="I650" s="11"/>
      <c r="J650" s="11"/>
      <c r="K650" s="11"/>
      <c r="L650" s="11"/>
      <c r="M650" s="11"/>
      <c r="N650"/>
      <c r="O650"/>
      <c r="P650"/>
      <c r="Q650"/>
      <c r="R650"/>
      <c r="S650"/>
      <c r="T650"/>
      <c r="U650"/>
      <c r="V650"/>
      <c r="W650"/>
      <c r="X650"/>
      <c r="Y650"/>
      <c r="Z650"/>
      <c r="AA650"/>
      <c r="AB650"/>
      <c r="AC650"/>
      <c r="AD650"/>
      <c r="AE650"/>
      <c r="AF650"/>
      <c r="AG650"/>
      <c r="AH650"/>
      <c r="AI650"/>
      <c r="AJ650"/>
      <c r="AK650"/>
      <c r="AL650"/>
      <c r="AM650"/>
      <c r="AN650"/>
      <c r="AO650"/>
      <c r="AP650"/>
      <c r="AQ650"/>
      <c r="AR650"/>
      <c r="AS650"/>
      <c r="AT650"/>
      <c r="AU650"/>
      <c r="AV650"/>
      <c r="AW650"/>
      <c r="AX650"/>
      <c r="AY650"/>
      <c r="AZ650"/>
      <c r="BA650"/>
      <c r="BB650"/>
      <c r="BC650"/>
      <c r="BD650"/>
    </row>
    <row r="651" spans="2:56" ht="15.75" customHeight="1">
      <c r="B651" s="11"/>
      <c r="C651" s="4" t="s">
        <v>1110</v>
      </c>
      <c r="D651" s="11"/>
      <c r="E651" s="11"/>
      <c r="F651" s="11"/>
      <c r="G651" s="11"/>
      <c r="H651" s="11"/>
      <c r="I651" s="11"/>
      <c r="J651" s="11"/>
      <c r="K651" s="11"/>
      <c r="L651" s="11"/>
      <c r="M651" s="11"/>
      <c r="N651"/>
      <c r="O651"/>
      <c r="P651"/>
      <c r="Q651"/>
      <c r="R651"/>
      <c r="S651"/>
      <c r="T651"/>
      <c r="U651"/>
      <c r="V651"/>
      <c r="W651"/>
      <c r="X651"/>
      <c r="Y651"/>
      <c r="Z651"/>
      <c r="AA651"/>
      <c r="AB651"/>
      <c r="AC651"/>
      <c r="AD651"/>
      <c r="AE651"/>
      <c r="AF651"/>
      <c r="AG651"/>
      <c r="AH651"/>
      <c r="AI651"/>
      <c r="AJ651"/>
      <c r="AK651"/>
      <c r="AL651"/>
      <c r="AM651"/>
      <c r="AN651"/>
      <c r="AO651"/>
      <c r="AP651"/>
      <c r="AQ651"/>
      <c r="AR651"/>
      <c r="AS651"/>
      <c r="AT651"/>
      <c r="AU651"/>
      <c r="AV651"/>
      <c r="AW651"/>
      <c r="AX651"/>
      <c r="AY651"/>
      <c r="AZ651"/>
      <c r="BA651"/>
      <c r="BB651"/>
      <c r="BC651"/>
      <c r="BD651"/>
    </row>
    <row r="652" spans="2:56" ht="15.75" customHeight="1">
      <c r="B652" s="11"/>
      <c r="C652" s="4" t="s">
        <v>1111</v>
      </c>
      <c r="D652" s="11"/>
      <c r="E652" s="11"/>
      <c r="F652" s="11"/>
      <c r="G652" s="11"/>
      <c r="H652" s="11"/>
      <c r="I652" s="11"/>
      <c r="J652" s="11"/>
      <c r="K652" s="11"/>
      <c r="L652" s="11"/>
      <c r="M652" s="11"/>
      <c r="N652"/>
      <c r="O652"/>
      <c r="P652"/>
      <c r="Q652"/>
      <c r="R652"/>
      <c r="S652"/>
      <c r="T652"/>
      <c r="U652"/>
      <c r="V652"/>
      <c r="W652"/>
      <c r="X652"/>
      <c r="Y652"/>
      <c r="Z652"/>
      <c r="AA652"/>
      <c r="AB652"/>
      <c r="AC652"/>
      <c r="AD652"/>
      <c r="AE652"/>
      <c r="AF652"/>
      <c r="AG652"/>
      <c r="AH652"/>
      <c r="AI652"/>
      <c r="AJ652"/>
      <c r="AK652"/>
      <c r="AL652"/>
      <c r="AM652"/>
      <c r="AN652"/>
      <c r="AO652"/>
      <c r="AP652"/>
      <c r="AQ652"/>
      <c r="AR652"/>
      <c r="AS652"/>
      <c r="AT652"/>
      <c r="AU652"/>
      <c r="AV652"/>
      <c r="AW652"/>
      <c r="AX652"/>
      <c r="AY652"/>
      <c r="AZ652"/>
      <c r="BA652"/>
      <c r="BB652"/>
      <c r="BC652"/>
      <c r="BD652"/>
    </row>
    <row r="653" spans="2:56" ht="15.75" customHeight="1">
      <c r="B653" s="11"/>
      <c r="C653" s="4" t="s">
        <v>1112</v>
      </c>
      <c r="D653" s="11"/>
      <c r="E653" s="11"/>
      <c r="F653" s="11"/>
      <c r="G653" s="11"/>
      <c r="H653" s="11"/>
      <c r="I653" s="11"/>
      <c r="J653" s="11"/>
      <c r="K653" s="11"/>
      <c r="L653" s="11"/>
      <c r="M653" s="11"/>
      <c r="N653"/>
      <c r="O653"/>
      <c r="P653"/>
      <c r="Q653"/>
      <c r="R653"/>
      <c r="S653"/>
      <c r="T653"/>
      <c r="U653"/>
      <c r="V653"/>
      <c r="W653"/>
      <c r="X653"/>
      <c r="Y653"/>
      <c r="Z653"/>
      <c r="AA653"/>
      <c r="AB653"/>
      <c r="AC653"/>
      <c r="AD653"/>
      <c r="AE653"/>
      <c r="AF653"/>
      <c r="AG653"/>
      <c r="AH653"/>
      <c r="AI653"/>
      <c r="AJ653"/>
      <c r="AK653"/>
      <c r="AL653"/>
      <c r="AM653"/>
      <c r="AN653"/>
      <c r="AO653"/>
      <c r="AP653"/>
      <c r="AQ653"/>
      <c r="AR653"/>
      <c r="AS653"/>
      <c r="AT653"/>
      <c r="AU653"/>
      <c r="AV653"/>
      <c r="AW653"/>
      <c r="AX653"/>
      <c r="AY653"/>
      <c r="AZ653"/>
      <c r="BA653"/>
      <c r="BB653"/>
      <c r="BC653"/>
      <c r="BD653"/>
    </row>
    <row r="654" spans="2:56" ht="15.75" customHeight="1">
      <c r="B654" s="11"/>
      <c r="C654" s="4"/>
      <c r="D654" s="11"/>
      <c r="E654" s="11"/>
      <c r="F654" s="11"/>
      <c r="G654" s="11"/>
      <c r="H654" s="11"/>
      <c r="I654" s="11"/>
      <c r="J654" s="11"/>
      <c r="K654" s="11"/>
      <c r="L654" s="11"/>
      <c r="M654" s="11"/>
      <c r="N654"/>
      <c r="O654"/>
      <c r="P654"/>
      <c r="Q654"/>
      <c r="R654"/>
      <c r="S654"/>
      <c r="T654"/>
      <c r="U654"/>
      <c r="V654"/>
      <c r="W654"/>
      <c r="X654"/>
      <c r="Y654"/>
      <c r="Z654"/>
      <c r="AA654"/>
      <c r="AB654"/>
      <c r="AC654"/>
      <c r="AD654"/>
      <c r="AE654"/>
      <c r="AF654"/>
      <c r="AG654"/>
      <c r="AH654"/>
      <c r="AI654"/>
      <c r="AJ654"/>
      <c r="AK654"/>
      <c r="AL654"/>
      <c r="AM654"/>
      <c r="AN654"/>
      <c r="AO654"/>
      <c r="AP654"/>
      <c r="AQ654"/>
      <c r="AR654"/>
      <c r="AS654"/>
      <c r="AT654"/>
      <c r="AU654"/>
      <c r="AV654"/>
      <c r="AW654"/>
      <c r="AX654"/>
      <c r="AY654"/>
      <c r="AZ654"/>
      <c r="BA654"/>
      <c r="BB654"/>
      <c r="BC654"/>
      <c r="BD654"/>
    </row>
    <row r="655" spans="2:56" ht="15.75" customHeight="1">
      <c r="B655" s="4" t="s">
        <v>268</v>
      </c>
      <c r="C655" s="11"/>
      <c r="D655" s="11"/>
      <c r="E655" s="11"/>
      <c r="F655" s="11"/>
      <c r="G655" s="11"/>
      <c r="H655" s="11"/>
      <c r="I655" s="11"/>
      <c r="J655" s="11"/>
      <c r="K655" s="11"/>
      <c r="L655" s="11"/>
      <c r="M655" s="11"/>
      <c r="N655"/>
      <c r="O655"/>
      <c r="P655"/>
      <c r="Q655"/>
      <c r="R655"/>
      <c r="S655"/>
      <c r="T655"/>
      <c r="U655"/>
      <c r="V655"/>
      <c r="W655"/>
      <c r="X655"/>
      <c r="Y655"/>
      <c r="Z655"/>
      <c r="AA655"/>
      <c r="AB655"/>
      <c r="AC655"/>
      <c r="AD655"/>
      <c r="AE655"/>
      <c r="AF655"/>
      <c r="AG655"/>
      <c r="AH655"/>
      <c r="AI655"/>
      <c r="AJ655"/>
      <c r="AK655"/>
      <c r="AL655"/>
      <c r="AM655"/>
      <c r="AN655"/>
      <c r="AO655"/>
      <c r="AP655"/>
      <c r="AQ655"/>
      <c r="AR655"/>
      <c r="AS655"/>
      <c r="AT655"/>
      <c r="AU655"/>
      <c r="AV655"/>
      <c r="AW655"/>
      <c r="AX655"/>
      <c r="AY655"/>
      <c r="AZ655"/>
      <c r="BA655"/>
      <c r="BB655"/>
      <c r="BC655"/>
      <c r="BD655"/>
    </row>
    <row r="656" spans="2:56" ht="15.75" customHeight="1">
      <c r="B656" s="4"/>
      <c r="C656" s="11"/>
      <c r="D656" s="11"/>
      <c r="E656" s="11"/>
      <c r="F656" s="11"/>
      <c r="G656" s="11"/>
      <c r="H656" s="11"/>
      <c r="I656" s="11"/>
      <c r="J656" s="11"/>
      <c r="K656" s="11"/>
      <c r="L656" s="11"/>
      <c r="M656" s="11"/>
      <c r="N656"/>
      <c r="O656"/>
      <c r="P656"/>
      <c r="Q656"/>
      <c r="R656"/>
      <c r="S656"/>
      <c r="T656"/>
      <c r="U656"/>
      <c r="V656"/>
      <c r="W656"/>
      <c r="X656"/>
      <c r="Y656"/>
      <c r="Z656"/>
      <c r="AA656"/>
      <c r="AB656"/>
      <c r="AC656"/>
      <c r="AD656"/>
      <c r="AE656"/>
      <c r="AF656"/>
      <c r="AG656"/>
      <c r="AH656"/>
      <c r="AI656"/>
      <c r="AJ656"/>
      <c r="AK656"/>
      <c r="AL656"/>
      <c r="AM656"/>
      <c r="AN656"/>
      <c r="AO656"/>
      <c r="AP656"/>
      <c r="AQ656"/>
      <c r="AR656"/>
      <c r="AS656"/>
      <c r="AT656"/>
      <c r="AU656"/>
      <c r="AV656"/>
      <c r="AW656"/>
      <c r="AX656"/>
      <c r="AY656"/>
      <c r="AZ656"/>
      <c r="BA656"/>
      <c r="BB656"/>
      <c r="BC656"/>
      <c r="BD656"/>
    </row>
    <row r="657" spans="2:56" ht="15.75" customHeight="1">
      <c r="B657" s="11"/>
      <c r="C657" s="4" t="s">
        <v>269</v>
      </c>
      <c r="D657" s="11"/>
      <c r="E657" s="11"/>
      <c r="F657" s="11"/>
      <c r="G657" s="11"/>
      <c r="H657" s="11"/>
      <c r="I657" s="11"/>
      <c r="J657" s="11"/>
      <c r="K657" s="11"/>
      <c r="L657" s="11"/>
      <c r="M657" s="11"/>
      <c r="N657"/>
      <c r="O657"/>
      <c r="P657"/>
      <c r="Q657"/>
      <c r="R657"/>
      <c r="S657"/>
      <c r="T657"/>
      <c r="U657"/>
      <c r="V657"/>
      <c r="W657"/>
      <c r="X657"/>
      <c r="Y657"/>
      <c r="Z657"/>
      <c r="AA657"/>
      <c r="AB657"/>
      <c r="AC657"/>
      <c r="AD657"/>
      <c r="AE657"/>
      <c r="AF657"/>
      <c r="AG657"/>
      <c r="AH657"/>
      <c r="AI657"/>
      <c r="AJ657"/>
      <c r="AK657"/>
      <c r="AL657"/>
      <c r="AM657"/>
      <c r="AN657"/>
      <c r="AO657"/>
      <c r="AP657"/>
      <c r="AQ657"/>
      <c r="AR657"/>
      <c r="AS657"/>
      <c r="AT657"/>
      <c r="AU657"/>
      <c r="AV657"/>
      <c r="AW657"/>
      <c r="AX657"/>
      <c r="AY657"/>
      <c r="AZ657"/>
      <c r="BA657"/>
      <c r="BB657"/>
      <c r="BC657"/>
      <c r="BD657"/>
    </row>
    <row r="658" spans="2:56" ht="15.75" customHeight="1">
      <c r="B658" s="11"/>
      <c r="C658" s="4" t="s">
        <v>1113</v>
      </c>
      <c r="D658" s="11"/>
      <c r="E658" s="11"/>
      <c r="F658" s="11"/>
      <c r="G658" s="11"/>
      <c r="H658" s="11"/>
      <c r="I658" s="11"/>
      <c r="J658" s="11"/>
      <c r="K658" s="11"/>
      <c r="L658" s="11"/>
      <c r="M658" s="11"/>
      <c r="N658"/>
      <c r="O658"/>
      <c r="P658"/>
      <c r="Q658"/>
      <c r="R658"/>
      <c r="S658"/>
      <c r="T658"/>
      <c r="U658"/>
      <c r="V658"/>
      <c r="W658"/>
      <c r="X658"/>
      <c r="Y658"/>
      <c r="Z658"/>
      <c r="AA658"/>
      <c r="AB658"/>
      <c r="AC658"/>
      <c r="AD658"/>
      <c r="AE658"/>
      <c r="AF658"/>
      <c r="AG658"/>
      <c r="AH658"/>
      <c r="AI658"/>
      <c r="AJ658"/>
      <c r="AK658"/>
      <c r="AL658"/>
      <c r="AM658"/>
      <c r="AN658"/>
      <c r="AO658"/>
      <c r="AP658"/>
      <c r="AQ658"/>
      <c r="AR658"/>
      <c r="AS658"/>
      <c r="AT658"/>
      <c r="AU658"/>
      <c r="AV658"/>
      <c r="AW658"/>
      <c r="AX658"/>
      <c r="AY658"/>
      <c r="AZ658"/>
      <c r="BA658"/>
      <c r="BB658"/>
      <c r="BC658"/>
      <c r="BD658"/>
    </row>
    <row r="659" spans="2:56" ht="15.75" customHeight="1">
      <c r="B659" s="11"/>
      <c r="C659" s="4" t="s">
        <v>1114</v>
      </c>
      <c r="D659" s="11"/>
      <c r="E659" s="11"/>
      <c r="F659" s="11"/>
      <c r="G659" s="11"/>
      <c r="H659" s="11"/>
      <c r="I659" s="11"/>
      <c r="J659" s="11"/>
      <c r="K659" s="11"/>
      <c r="L659" s="11"/>
      <c r="M659" s="11"/>
      <c r="N659"/>
      <c r="O659"/>
      <c r="P659"/>
      <c r="Q659"/>
      <c r="R659"/>
      <c r="S659"/>
      <c r="T659"/>
      <c r="U659"/>
      <c r="V659"/>
      <c r="W659"/>
      <c r="X659"/>
      <c r="Y659"/>
      <c r="Z659"/>
      <c r="AA659"/>
      <c r="AB659"/>
      <c r="AC659"/>
      <c r="AD659"/>
      <c r="AE659"/>
      <c r="AF659"/>
      <c r="AG659"/>
      <c r="AH659"/>
      <c r="AI659"/>
      <c r="AJ659"/>
      <c r="AK659"/>
      <c r="AL659"/>
      <c r="AM659"/>
      <c r="AN659"/>
      <c r="AO659"/>
      <c r="AP659"/>
      <c r="AQ659"/>
      <c r="AR659"/>
      <c r="AS659"/>
      <c r="AT659"/>
      <c r="AU659"/>
      <c r="AV659"/>
      <c r="AW659"/>
      <c r="AX659"/>
      <c r="AY659"/>
      <c r="AZ659"/>
      <c r="BA659"/>
      <c r="BB659"/>
      <c r="BC659"/>
      <c r="BD659"/>
    </row>
    <row r="660" spans="2:56" ht="15.75" customHeight="1">
      <c r="B660" s="11"/>
      <c r="C660" s="4" t="s">
        <v>1115</v>
      </c>
      <c r="D660" s="11"/>
      <c r="E660" s="11"/>
      <c r="F660" s="11"/>
      <c r="G660" s="11"/>
      <c r="H660" s="11"/>
      <c r="I660" s="11"/>
      <c r="J660" s="11"/>
      <c r="K660" s="11"/>
      <c r="L660" s="11"/>
      <c r="M660" s="11"/>
      <c r="N660"/>
      <c r="O660"/>
      <c r="P660"/>
      <c r="Q660"/>
      <c r="R660"/>
      <c r="S660"/>
      <c r="T660"/>
      <c r="U660"/>
      <c r="V660"/>
      <c r="W660"/>
      <c r="X660"/>
      <c r="Y660"/>
      <c r="Z660"/>
      <c r="AA660"/>
      <c r="AB660"/>
      <c r="AC660"/>
      <c r="AD660"/>
      <c r="AE660"/>
      <c r="AF660"/>
      <c r="AG660"/>
      <c r="AH660"/>
      <c r="AI660"/>
      <c r="AJ660"/>
      <c r="AK660"/>
      <c r="AL660"/>
      <c r="AM660"/>
      <c r="AN660"/>
      <c r="AO660"/>
      <c r="AP660"/>
      <c r="AQ660"/>
      <c r="AR660"/>
      <c r="AS660"/>
      <c r="AT660"/>
      <c r="AU660"/>
      <c r="AV660"/>
      <c r="AW660"/>
      <c r="AX660"/>
      <c r="AY660"/>
      <c r="AZ660"/>
      <c r="BA660"/>
      <c r="BB660"/>
      <c r="BC660"/>
      <c r="BD660"/>
    </row>
    <row r="661" spans="2:56" ht="15.75" customHeight="1">
      <c r="B661" s="4"/>
      <c r="C661" s="11"/>
      <c r="D661" s="11"/>
      <c r="E661" s="11"/>
      <c r="F661" s="11"/>
      <c r="G661" s="11"/>
      <c r="H661" s="11"/>
      <c r="I661" s="11"/>
      <c r="J661" s="11"/>
      <c r="K661" s="11"/>
      <c r="L661" s="11"/>
      <c r="M661" s="11"/>
      <c r="N661"/>
      <c r="O661"/>
      <c r="P661"/>
      <c r="Q661"/>
      <c r="R661"/>
      <c r="S661"/>
      <c r="T661"/>
      <c r="U661"/>
      <c r="V661"/>
      <c r="W661"/>
      <c r="X661"/>
      <c r="Y661"/>
      <c r="Z661"/>
      <c r="AA661"/>
      <c r="AB661"/>
      <c r="AC661"/>
      <c r="AD661"/>
      <c r="AE661"/>
      <c r="AF661"/>
      <c r="AG661"/>
      <c r="AH661"/>
      <c r="AI661"/>
      <c r="AJ661"/>
      <c r="AK661"/>
      <c r="AL661"/>
      <c r="AM661"/>
      <c r="AN661"/>
      <c r="AO661"/>
      <c r="AP661"/>
      <c r="AQ661"/>
      <c r="AR661"/>
      <c r="AS661"/>
      <c r="AT661"/>
      <c r="AU661"/>
      <c r="AV661"/>
      <c r="AW661"/>
      <c r="AX661"/>
      <c r="AY661"/>
      <c r="AZ661"/>
      <c r="BA661"/>
      <c r="BB661"/>
      <c r="BC661"/>
      <c r="BD661"/>
    </row>
    <row r="662" spans="2:56" ht="15.75" customHeight="1">
      <c r="B662" s="4"/>
      <c r="C662" s="11"/>
      <c r="D662" s="11"/>
      <c r="E662" s="11"/>
      <c r="F662" s="11"/>
      <c r="G662" s="11"/>
      <c r="H662" s="11"/>
      <c r="I662" s="11"/>
      <c r="J662" s="11"/>
      <c r="K662" s="11"/>
      <c r="L662" s="11"/>
      <c r="M662" s="11"/>
      <c r="N662"/>
      <c r="O662"/>
      <c r="P662"/>
      <c r="Q662"/>
      <c r="R662"/>
      <c r="S662"/>
      <c r="T662"/>
      <c r="U662"/>
      <c r="V662"/>
      <c r="W662"/>
      <c r="X662"/>
      <c r="Y662"/>
      <c r="Z662"/>
      <c r="AA662"/>
      <c r="AB662"/>
      <c r="AC662"/>
      <c r="AD662"/>
      <c r="AE662"/>
      <c r="AF662"/>
      <c r="AG662"/>
      <c r="AH662"/>
      <c r="AI662"/>
      <c r="AJ662"/>
      <c r="AK662"/>
      <c r="AL662"/>
      <c r="AM662"/>
      <c r="AN662"/>
      <c r="AO662"/>
      <c r="AP662"/>
      <c r="AQ662"/>
      <c r="AR662"/>
      <c r="AS662"/>
      <c r="AT662"/>
      <c r="AU662"/>
      <c r="AV662"/>
      <c r="AW662"/>
      <c r="AX662"/>
      <c r="AY662"/>
      <c r="AZ662"/>
      <c r="BA662"/>
      <c r="BB662"/>
      <c r="BC662"/>
      <c r="BD662"/>
    </row>
    <row r="663" spans="2:56" ht="15.75" customHeight="1">
      <c r="B663" s="6"/>
      <c r="C663" s="11"/>
      <c r="D663" s="11"/>
      <c r="E663" s="11"/>
      <c r="F663" s="11"/>
      <c r="G663" s="11"/>
      <c r="H663" s="11"/>
      <c r="I663" s="11"/>
      <c r="J663" s="11"/>
      <c r="K663" s="11"/>
      <c r="L663" s="11"/>
      <c r="M663" s="11"/>
      <c r="N663"/>
      <c r="O663"/>
      <c r="P663"/>
      <c r="Q663"/>
      <c r="R663"/>
      <c r="S663"/>
      <c r="T663"/>
      <c r="U663"/>
      <c r="V663"/>
      <c r="W663"/>
      <c r="X663"/>
      <c r="Y663"/>
      <c r="Z663"/>
      <c r="AA663"/>
      <c r="AB663"/>
      <c r="AC663"/>
      <c r="AD663"/>
      <c r="AE663"/>
      <c r="AF663"/>
      <c r="AG663"/>
      <c r="AH663"/>
      <c r="AI663"/>
      <c r="AJ663"/>
      <c r="AK663"/>
      <c r="AL663"/>
      <c r="AM663"/>
      <c r="AN663"/>
      <c r="AO663"/>
      <c r="AP663"/>
      <c r="AQ663"/>
      <c r="AR663"/>
      <c r="AS663"/>
      <c r="AT663"/>
      <c r="AU663"/>
      <c r="AV663"/>
      <c r="AW663"/>
      <c r="AX663"/>
      <c r="AY663"/>
      <c r="AZ663"/>
      <c r="BA663"/>
      <c r="BB663"/>
      <c r="BC663"/>
      <c r="BD663"/>
    </row>
    <row r="664" spans="2:56" ht="15.75" customHeight="1">
      <c r="B664" s="6"/>
      <c r="C664" s="11"/>
      <c r="D664" s="11"/>
      <c r="E664" s="11"/>
      <c r="F664" s="11"/>
      <c r="G664" s="11"/>
      <c r="H664" s="11"/>
      <c r="I664" s="11"/>
      <c r="J664" s="11"/>
      <c r="K664" s="11"/>
      <c r="L664" s="11"/>
      <c r="M664" s="11"/>
      <c r="N664"/>
      <c r="O664"/>
      <c r="P664"/>
      <c r="Q664"/>
      <c r="R664"/>
      <c r="S664"/>
      <c r="T664"/>
      <c r="U664"/>
      <c r="V664"/>
      <c r="W664"/>
      <c r="X664"/>
      <c r="Y664"/>
      <c r="Z664"/>
      <c r="AA664"/>
      <c r="AB664"/>
      <c r="AC664"/>
      <c r="AD664"/>
      <c r="AE664"/>
      <c r="AF664"/>
      <c r="AG664"/>
      <c r="AH664"/>
      <c r="AI664"/>
      <c r="AJ664"/>
      <c r="AK664"/>
      <c r="AL664"/>
      <c r="AM664"/>
      <c r="AN664"/>
      <c r="AO664"/>
      <c r="AP664"/>
      <c r="AQ664"/>
      <c r="AR664"/>
      <c r="AS664"/>
      <c r="AT664"/>
      <c r="AU664"/>
      <c r="AV664"/>
      <c r="AW664"/>
      <c r="AX664"/>
      <c r="AY664"/>
      <c r="AZ664"/>
      <c r="BA664"/>
      <c r="BB664"/>
      <c r="BC664"/>
      <c r="BD664"/>
    </row>
    <row r="665" spans="2:56" ht="15.75" customHeight="1">
      <c r="B665" s="318" t="s">
        <v>1116</v>
      </c>
      <c r="C665" s="11"/>
      <c r="D665" s="11"/>
      <c r="E665" s="11"/>
      <c r="F665" s="11"/>
      <c r="G665" s="11"/>
      <c r="H665" s="11"/>
      <c r="I665" s="11"/>
      <c r="J665" s="11"/>
      <c r="K665" s="11"/>
      <c r="L665" s="11"/>
      <c r="M665" s="11"/>
      <c r="N665"/>
      <c r="O665"/>
      <c r="P665"/>
      <c r="Q665"/>
      <c r="R665"/>
      <c r="S665"/>
      <c r="T665"/>
      <c r="U665"/>
      <c r="V665"/>
      <c r="W665"/>
      <c r="X665"/>
      <c r="Y665"/>
      <c r="Z665"/>
      <c r="AA665"/>
      <c r="AB665"/>
      <c r="AC665"/>
      <c r="AD665"/>
      <c r="AE665"/>
      <c r="AF665"/>
      <c r="AG665"/>
      <c r="AH665"/>
      <c r="AI665"/>
      <c r="AJ665"/>
      <c r="AK665"/>
      <c r="AL665"/>
      <c r="AM665"/>
      <c r="AN665"/>
      <c r="AO665"/>
      <c r="AP665"/>
      <c r="AQ665"/>
      <c r="AR665"/>
      <c r="AS665"/>
      <c r="AT665"/>
      <c r="AU665"/>
      <c r="AV665"/>
      <c r="AW665"/>
      <c r="AX665"/>
      <c r="AY665"/>
      <c r="AZ665"/>
      <c r="BA665"/>
      <c r="BB665"/>
      <c r="BC665"/>
      <c r="BD665"/>
    </row>
    <row r="666" spans="2:56" ht="15.75" customHeight="1">
      <c r="B666" s="318" t="s">
        <v>1117</v>
      </c>
      <c r="C666" s="11"/>
      <c r="D666" s="11"/>
      <c r="E666" s="11"/>
      <c r="F666" s="11"/>
      <c r="G666" s="11"/>
      <c r="H666" s="11"/>
      <c r="I666" s="11"/>
      <c r="J666" s="11"/>
      <c r="K666" s="11"/>
      <c r="L666" s="11"/>
      <c r="M666" s="11"/>
      <c r="N666"/>
      <c r="O666"/>
      <c r="P666"/>
      <c r="Q666"/>
      <c r="R666"/>
      <c r="S666"/>
      <c r="T666"/>
      <c r="U666"/>
      <c r="V666"/>
      <c r="W666"/>
      <c r="X666"/>
      <c r="Y666"/>
      <c r="Z666"/>
      <c r="AA666"/>
      <c r="AB666"/>
      <c r="AC666"/>
      <c r="AD666"/>
      <c r="AE666"/>
      <c r="AF666"/>
      <c r="AG666"/>
      <c r="AH666"/>
      <c r="AI666"/>
      <c r="AJ666"/>
      <c r="AK666"/>
      <c r="AL666"/>
      <c r="AM666"/>
      <c r="AN666"/>
      <c r="AO666"/>
      <c r="AP666"/>
      <c r="AQ666"/>
      <c r="AR666"/>
      <c r="AS666"/>
      <c r="AT666"/>
      <c r="AU666"/>
      <c r="AV666"/>
      <c r="AW666"/>
      <c r="AX666"/>
      <c r="AY666"/>
      <c r="AZ666"/>
      <c r="BA666"/>
      <c r="BB666"/>
      <c r="BC666"/>
      <c r="BD666"/>
    </row>
    <row r="667" spans="2:56" ht="15.75" customHeight="1">
      <c r="B667" s="6"/>
      <c r="C667" s="11"/>
      <c r="D667" s="11"/>
      <c r="E667" s="11"/>
      <c r="F667" s="11"/>
      <c r="G667" s="11"/>
      <c r="H667" s="11"/>
      <c r="I667" s="11"/>
      <c r="J667" s="11"/>
      <c r="K667" s="11"/>
      <c r="L667" s="11"/>
      <c r="M667" s="11"/>
      <c r="N667"/>
      <c r="O667"/>
      <c r="P667"/>
      <c r="Q667"/>
      <c r="R667"/>
      <c r="S667"/>
      <c r="T667"/>
      <c r="U667"/>
      <c r="V667"/>
      <c r="W667"/>
      <c r="X667"/>
      <c r="Y667"/>
      <c r="Z667"/>
      <c r="AA667"/>
      <c r="AB667"/>
      <c r="AC667"/>
      <c r="AD667"/>
      <c r="AE667"/>
      <c r="AF667"/>
      <c r="AG667"/>
      <c r="AH667"/>
      <c r="AI667"/>
      <c r="AJ667"/>
      <c r="AK667"/>
      <c r="AL667"/>
      <c r="AM667"/>
      <c r="AN667"/>
      <c r="AO667"/>
      <c r="AP667"/>
      <c r="AQ667"/>
      <c r="AR667"/>
      <c r="AS667"/>
      <c r="AT667"/>
      <c r="AU667"/>
      <c r="AV667"/>
      <c r="AW667"/>
      <c r="AX667"/>
      <c r="AY667"/>
      <c r="AZ667"/>
      <c r="BA667"/>
      <c r="BB667"/>
      <c r="BC667"/>
      <c r="BD667"/>
    </row>
    <row r="668" spans="2:56" ht="15.75" customHeight="1">
      <c r="B668" s="6"/>
      <c r="C668" s="11"/>
      <c r="D668" s="11"/>
      <c r="E668" s="11"/>
      <c r="F668" s="11"/>
      <c r="G668" s="11"/>
      <c r="H668" s="11"/>
      <c r="I668" s="11"/>
      <c r="J668" s="11"/>
      <c r="K668" s="11"/>
      <c r="L668" s="11"/>
      <c r="M668" s="11"/>
      <c r="N668"/>
      <c r="O668"/>
      <c r="P668"/>
      <c r="Q668"/>
      <c r="R668"/>
      <c r="S668"/>
      <c r="T668"/>
      <c r="U668"/>
      <c r="V668"/>
      <c r="W668"/>
      <c r="X668"/>
      <c r="Y668"/>
      <c r="Z668"/>
      <c r="AA668"/>
      <c r="AB668"/>
      <c r="AC668"/>
      <c r="AD668"/>
      <c r="AE668"/>
      <c r="AF668"/>
      <c r="AG668"/>
      <c r="AH668"/>
      <c r="AI668"/>
      <c r="AJ668"/>
      <c r="AK668"/>
      <c r="AL668"/>
      <c r="AM668"/>
      <c r="AN668"/>
      <c r="AO668"/>
      <c r="AP668"/>
      <c r="AQ668"/>
      <c r="AR668"/>
      <c r="AS668"/>
      <c r="AT668"/>
      <c r="AU668"/>
      <c r="AV668"/>
      <c r="AW668"/>
      <c r="AX668"/>
      <c r="AY668"/>
      <c r="AZ668"/>
      <c r="BA668"/>
      <c r="BB668"/>
      <c r="BC668"/>
      <c r="BD668"/>
    </row>
    <row r="669" spans="2:56" ht="15.75" customHeight="1">
      <c r="B669" s="6" t="s">
        <v>181</v>
      </c>
      <c r="C669" s="11"/>
      <c r="D669" s="11"/>
      <c r="E669" s="11"/>
      <c r="F669" s="11"/>
      <c r="G669" s="11"/>
      <c r="H669" s="11"/>
      <c r="I669" s="11"/>
      <c r="J669" s="4"/>
      <c r="K669" s="11"/>
      <c r="L669" s="11"/>
      <c r="M669" s="11"/>
      <c r="N669"/>
      <c r="O669"/>
      <c r="P669"/>
      <c r="Q669"/>
      <c r="R669"/>
      <c r="S669"/>
      <c r="T669"/>
      <c r="U669"/>
      <c r="V669"/>
      <c r="W669"/>
      <c r="X669"/>
      <c r="Y669"/>
      <c r="Z669"/>
      <c r="AA669"/>
      <c r="AB669"/>
      <c r="AC669"/>
      <c r="AD669"/>
      <c r="AE669"/>
      <c r="AF669"/>
      <c r="AG669"/>
      <c r="AH669"/>
      <c r="AI669"/>
      <c r="AJ669"/>
      <c r="AK669"/>
      <c r="AL669"/>
      <c r="AM669"/>
      <c r="AN669"/>
      <c r="AO669"/>
      <c r="AP669"/>
      <c r="AQ669"/>
      <c r="AR669"/>
      <c r="AS669"/>
      <c r="AT669"/>
      <c r="AU669"/>
      <c r="AV669"/>
      <c r="AW669"/>
      <c r="AX669"/>
      <c r="AY669"/>
      <c r="AZ669"/>
      <c r="BA669"/>
      <c r="BB669"/>
      <c r="BC669"/>
      <c r="BD669"/>
    </row>
    <row r="670" spans="2:56" ht="15.75" customHeight="1">
      <c r="B670" s="11"/>
      <c r="C670" s="11"/>
      <c r="D670" s="11"/>
      <c r="E670" s="11"/>
      <c r="F670" s="11"/>
      <c r="G670" s="11"/>
      <c r="H670" s="11"/>
      <c r="I670" s="11"/>
      <c r="J670" s="11"/>
      <c r="K670" s="11"/>
      <c r="L670" s="11"/>
      <c r="M670" s="11"/>
      <c r="N670"/>
      <c r="O670"/>
      <c r="P670"/>
      <c r="Q670"/>
      <c r="R670"/>
      <c r="S670"/>
      <c r="T670"/>
      <c r="U670"/>
      <c r="V670"/>
      <c r="W670"/>
      <c r="X670"/>
      <c r="Y670"/>
      <c r="Z670"/>
      <c r="AA670"/>
      <c r="AB670"/>
      <c r="AC670"/>
      <c r="AD670"/>
      <c r="AE670"/>
      <c r="AF670"/>
      <c r="AG670"/>
      <c r="AH670"/>
      <c r="AI670"/>
      <c r="AJ670"/>
      <c r="AK670"/>
      <c r="AL670"/>
      <c r="AM670"/>
      <c r="AN670"/>
      <c r="AO670"/>
      <c r="AP670"/>
      <c r="AQ670"/>
      <c r="AR670"/>
      <c r="AS670"/>
      <c r="AT670"/>
      <c r="AU670"/>
      <c r="AV670"/>
      <c r="AW670"/>
      <c r="AX670"/>
      <c r="AY670"/>
      <c r="AZ670"/>
      <c r="BA670"/>
      <c r="BB670"/>
      <c r="BC670"/>
      <c r="BD670"/>
    </row>
    <row r="671" spans="2:56" ht="15.75" customHeight="1">
      <c r="B671" s="322" t="s">
        <v>1118</v>
      </c>
      <c r="C671" s="11"/>
      <c r="D671" s="11"/>
      <c r="E671" s="11"/>
      <c r="F671" s="11"/>
      <c r="G671" s="11"/>
      <c r="H671" s="11"/>
      <c r="I671" s="11"/>
      <c r="J671" s="11"/>
      <c r="K671" s="11"/>
      <c r="L671" s="11"/>
      <c r="M671" s="11"/>
      <c r="N671"/>
      <c r="O671"/>
      <c r="P671"/>
      <c r="Q671"/>
      <c r="R671"/>
      <c r="S671"/>
      <c r="T671"/>
      <c r="U671"/>
      <c r="V671"/>
      <c r="W671"/>
      <c r="X671"/>
      <c r="Y671"/>
      <c r="Z671"/>
      <c r="AA671"/>
      <c r="AB671"/>
      <c r="AC671"/>
      <c r="AD671"/>
      <c r="AE671"/>
      <c r="AF671"/>
      <c r="AG671"/>
      <c r="AH671"/>
      <c r="AI671"/>
      <c r="AJ671"/>
      <c r="AK671"/>
      <c r="AL671"/>
      <c r="AM671"/>
      <c r="AN671"/>
      <c r="AO671"/>
      <c r="AP671"/>
      <c r="AQ671"/>
      <c r="AR671"/>
      <c r="AS671"/>
      <c r="AT671"/>
      <c r="AU671"/>
      <c r="AV671"/>
      <c r="AW671"/>
      <c r="AX671"/>
      <c r="AY671"/>
      <c r="AZ671"/>
      <c r="BA671"/>
      <c r="BB671"/>
      <c r="BC671"/>
      <c r="BD671"/>
    </row>
    <row r="672" spans="2:56" ht="15.75" customHeight="1">
      <c r="B672" s="4" t="s">
        <v>182</v>
      </c>
      <c r="C672" s="11"/>
      <c r="D672" s="11"/>
      <c r="E672" s="11"/>
      <c r="F672" s="11"/>
      <c r="G672" s="11"/>
      <c r="H672" s="11"/>
      <c r="I672" s="11"/>
      <c r="J672" s="11"/>
      <c r="K672" s="11"/>
      <c r="L672" s="11"/>
      <c r="M672" s="11"/>
      <c r="N672"/>
      <c r="O672"/>
      <c r="P672"/>
      <c r="Q672"/>
      <c r="R672"/>
      <c r="S672"/>
      <c r="T672"/>
      <c r="U672"/>
      <c r="V672"/>
      <c r="W672"/>
      <c r="X672"/>
      <c r="Y672"/>
      <c r="Z672"/>
      <c r="AA672"/>
      <c r="AB672"/>
      <c r="AC672"/>
      <c r="AD672"/>
      <c r="AE672"/>
      <c r="AF672"/>
      <c r="AG672"/>
      <c r="AH672"/>
      <c r="AI672"/>
      <c r="AJ672"/>
      <c r="AK672"/>
      <c r="AL672"/>
      <c r="AM672"/>
      <c r="AN672"/>
      <c r="AO672"/>
      <c r="AP672"/>
      <c r="AQ672"/>
      <c r="AR672"/>
      <c r="AS672"/>
      <c r="AT672"/>
      <c r="AU672"/>
      <c r="AV672"/>
      <c r="AW672"/>
      <c r="AX672"/>
      <c r="AY672"/>
      <c r="AZ672"/>
      <c r="BA672"/>
      <c r="BB672"/>
      <c r="BC672"/>
      <c r="BD672"/>
    </row>
    <row r="673" spans="2:56" ht="15.75" customHeight="1">
      <c r="B673" s="11"/>
      <c r="C673" s="11"/>
      <c r="D673" s="11"/>
      <c r="E673" s="11"/>
      <c r="F673" s="11"/>
      <c r="G673" s="11"/>
      <c r="H673" s="11"/>
      <c r="I673" s="11"/>
      <c r="J673" s="11"/>
      <c r="K673" s="11"/>
      <c r="L673" s="11"/>
      <c r="M673" s="11"/>
      <c r="N673"/>
      <c r="O673"/>
      <c r="P673"/>
      <c r="Q673"/>
      <c r="R673"/>
      <c r="S673"/>
      <c r="T673"/>
      <c r="U673"/>
      <c r="V673"/>
      <c r="W673"/>
      <c r="X673"/>
      <c r="Y673"/>
      <c r="Z673"/>
      <c r="AA673"/>
      <c r="AB673"/>
      <c r="AC673"/>
      <c r="AD673"/>
      <c r="AE673"/>
      <c r="AF673"/>
      <c r="AG673"/>
      <c r="AH673"/>
      <c r="AI673"/>
      <c r="AJ673"/>
      <c r="AK673"/>
      <c r="AL673"/>
      <c r="AM673"/>
      <c r="AN673"/>
      <c r="AO673"/>
      <c r="AP673"/>
      <c r="AQ673"/>
      <c r="AR673"/>
      <c r="AS673"/>
      <c r="AT673"/>
      <c r="AU673"/>
      <c r="AV673"/>
      <c r="AW673"/>
      <c r="AX673"/>
      <c r="AY673"/>
      <c r="AZ673"/>
      <c r="BA673"/>
      <c r="BB673"/>
      <c r="BC673"/>
      <c r="BD673"/>
    </row>
    <row r="674" spans="2:56" ht="15.75" customHeight="1">
      <c r="B674" s="6" t="s">
        <v>58</v>
      </c>
      <c r="C674" s="11"/>
      <c r="D674" s="11"/>
      <c r="E674" s="11"/>
      <c r="F674" s="11"/>
      <c r="G674" s="11"/>
      <c r="H674" s="11"/>
      <c r="I674" s="11"/>
      <c r="J674" s="11"/>
      <c r="K674" s="11"/>
      <c r="L674" s="11"/>
      <c r="M674" s="11"/>
      <c r="N674"/>
      <c r="O674"/>
      <c r="P674"/>
      <c r="Q674"/>
      <c r="R674"/>
      <c r="S674"/>
      <c r="T674"/>
      <c r="U674"/>
      <c r="V674"/>
      <c r="W674"/>
      <c r="X674"/>
      <c r="Y674"/>
      <c r="Z674"/>
      <c r="AA674"/>
      <c r="AB674"/>
      <c r="AC674"/>
      <c r="AD674"/>
      <c r="AE674"/>
      <c r="AF674"/>
      <c r="AG674"/>
      <c r="AH674"/>
      <c r="AI674"/>
      <c r="AJ674"/>
      <c r="AK674"/>
      <c r="AL674"/>
      <c r="AM674"/>
      <c r="AN674"/>
      <c r="AO674"/>
      <c r="AP674"/>
      <c r="AQ674"/>
      <c r="AR674"/>
      <c r="AS674"/>
      <c r="AT674"/>
      <c r="AU674"/>
      <c r="AV674"/>
      <c r="AW674"/>
      <c r="AX674"/>
      <c r="AY674"/>
      <c r="AZ674"/>
      <c r="BA674"/>
      <c r="BB674"/>
      <c r="BC674"/>
      <c r="BD674"/>
    </row>
    <row r="675" spans="2:56" ht="15.75" customHeight="1">
      <c r="B675" s="11"/>
      <c r="C675" s="11"/>
      <c r="D675" s="11"/>
      <c r="E675" s="11"/>
      <c r="F675" s="11"/>
      <c r="G675" s="11"/>
      <c r="H675" s="11"/>
      <c r="I675" s="11"/>
      <c r="J675" s="11"/>
      <c r="K675" s="11"/>
      <c r="L675" s="11"/>
      <c r="M675" s="11"/>
      <c r="N675"/>
      <c r="O675"/>
      <c r="P675"/>
      <c r="Q675"/>
      <c r="R675"/>
      <c r="S675"/>
      <c r="T675"/>
      <c r="U675"/>
      <c r="V675"/>
      <c r="W675"/>
      <c r="X675"/>
      <c r="Y675"/>
      <c r="Z675"/>
      <c r="AA675"/>
      <c r="AB675"/>
      <c r="AC675"/>
      <c r="AD675"/>
      <c r="AE675"/>
      <c r="AF675"/>
      <c r="AG675"/>
      <c r="AH675"/>
      <c r="AI675"/>
      <c r="AJ675"/>
      <c r="AK675"/>
      <c r="AL675"/>
      <c r="AM675"/>
      <c r="AN675"/>
      <c r="AO675"/>
      <c r="AP675"/>
      <c r="AQ675"/>
      <c r="AR675"/>
      <c r="AS675"/>
      <c r="AT675"/>
      <c r="AU675"/>
      <c r="AV675"/>
      <c r="AW675"/>
      <c r="AX675"/>
      <c r="AY675"/>
      <c r="AZ675"/>
      <c r="BA675"/>
      <c r="BB675"/>
      <c r="BC675"/>
      <c r="BD675"/>
    </row>
    <row r="676" spans="2:56" ht="15.75" customHeight="1">
      <c r="B676" s="6" t="s">
        <v>183</v>
      </c>
      <c r="C676" s="11"/>
      <c r="D676" s="11"/>
      <c r="E676" s="11"/>
      <c r="F676" s="11"/>
      <c r="G676" s="11"/>
      <c r="H676" s="11"/>
      <c r="I676" s="11"/>
      <c r="J676" s="11"/>
      <c r="K676" s="11"/>
      <c r="L676" s="11"/>
      <c r="M676" s="11"/>
      <c r="N676"/>
      <c r="O676"/>
      <c r="P676"/>
      <c r="Q676"/>
      <c r="R676"/>
      <c r="S676"/>
      <c r="T676"/>
      <c r="U676"/>
      <c r="V676"/>
      <c r="W676"/>
      <c r="X676"/>
      <c r="Y676"/>
      <c r="Z676"/>
      <c r="AA676"/>
      <c r="AB676"/>
      <c r="AC676"/>
      <c r="AD676"/>
      <c r="AE676"/>
      <c r="AF676"/>
      <c r="AG676"/>
      <c r="AH676"/>
      <c r="AI676"/>
      <c r="AJ676"/>
      <c r="AK676"/>
      <c r="AL676"/>
      <c r="AM676"/>
      <c r="AN676"/>
      <c r="AO676"/>
      <c r="AP676"/>
      <c r="AQ676"/>
      <c r="AR676"/>
      <c r="AS676"/>
      <c r="AT676"/>
      <c r="AU676"/>
      <c r="AV676"/>
      <c r="AW676"/>
      <c r="AX676"/>
      <c r="AY676"/>
      <c r="AZ676"/>
      <c r="BA676"/>
      <c r="BB676"/>
      <c r="BC676"/>
      <c r="BD676"/>
    </row>
    <row r="677" spans="2:56" ht="15.75" customHeight="1">
      <c r="B677" s="6" t="s">
        <v>184</v>
      </c>
      <c r="C677" s="11"/>
      <c r="D677" s="11"/>
      <c r="E677" s="11"/>
      <c r="F677" s="11"/>
      <c r="G677" s="11"/>
      <c r="H677" s="11"/>
      <c r="I677" s="11"/>
      <c r="J677" s="11"/>
      <c r="K677" s="11"/>
      <c r="L677" s="11"/>
      <c r="M677" s="11"/>
      <c r="N677"/>
      <c r="O677"/>
      <c r="P677"/>
      <c r="Q677"/>
      <c r="R677"/>
      <c r="S677"/>
      <c r="T677"/>
      <c r="U677"/>
      <c r="V677"/>
      <c r="W677"/>
      <c r="X677"/>
      <c r="Y677"/>
      <c r="Z677"/>
      <c r="AA677"/>
      <c r="AB677"/>
      <c r="AC677"/>
      <c r="AD677"/>
      <c r="AE677"/>
      <c r="AF677"/>
      <c r="AG677"/>
      <c r="AH677"/>
      <c r="AI677"/>
      <c r="AJ677"/>
      <c r="AK677"/>
      <c r="AL677"/>
      <c r="AM677"/>
      <c r="AN677"/>
      <c r="AO677"/>
      <c r="AP677"/>
      <c r="AQ677"/>
      <c r="AR677"/>
      <c r="AS677"/>
      <c r="AT677"/>
      <c r="AU677"/>
      <c r="AV677"/>
      <c r="AW677"/>
      <c r="AX677"/>
      <c r="AY677"/>
      <c r="AZ677"/>
      <c r="BA677"/>
      <c r="BB677"/>
      <c r="BC677"/>
      <c r="BD677"/>
    </row>
    <row r="678" spans="2:56" ht="15.75" customHeight="1">
      <c r="B678" s="11"/>
      <c r="C678" s="11"/>
      <c r="D678" s="11"/>
      <c r="E678" s="11"/>
      <c r="F678" s="11"/>
      <c r="G678" s="11"/>
      <c r="H678" s="11"/>
      <c r="I678" s="11"/>
      <c r="J678" s="11"/>
      <c r="K678" s="11"/>
      <c r="L678" s="11"/>
      <c r="M678" s="11"/>
      <c r="N678"/>
      <c r="O678"/>
      <c r="P678"/>
      <c r="Q678"/>
      <c r="R678"/>
      <c r="S678"/>
      <c r="T678"/>
      <c r="U678"/>
      <c r="V678"/>
      <c r="W678"/>
      <c r="X678"/>
      <c r="Y678"/>
      <c r="Z678"/>
      <c r="AA678"/>
      <c r="AB678"/>
      <c r="AC678"/>
      <c r="AD678"/>
      <c r="AE678"/>
      <c r="AF678"/>
      <c r="AG678"/>
      <c r="AH678"/>
      <c r="AI678"/>
      <c r="AJ678"/>
      <c r="AK678"/>
      <c r="AL678"/>
      <c r="AM678"/>
      <c r="AN678"/>
      <c r="AO678"/>
      <c r="AP678"/>
      <c r="AQ678"/>
      <c r="AR678"/>
      <c r="AS678"/>
      <c r="AT678"/>
      <c r="AU678"/>
      <c r="AV678"/>
      <c r="AW678"/>
      <c r="AX678"/>
      <c r="AY678"/>
      <c r="AZ678"/>
      <c r="BA678"/>
      <c r="BB678"/>
      <c r="BC678"/>
      <c r="BD678"/>
    </row>
    <row r="679" spans="2:56" ht="15.75" customHeight="1">
      <c r="B679" s="11"/>
      <c r="C679" s="11"/>
      <c r="D679" s="11"/>
      <c r="E679" s="11"/>
      <c r="F679" s="11"/>
      <c r="G679" s="11"/>
      <c r="H679" s="11"/>
      <c r="I679" s="11"/>
      <c r="J679" s="11"/>
      <c r="K679" s="11"/>
      <c r="L679" s="11"/>
      <c r="M679" s="11"/>
      <c r="N679"/>
      <c r="O679"/>
      <c r="P679"/>
      <c r="Q679"/>
      <c r="R679"/>
      <c r="S679"/>
      <c r="T679"/>
      <c r="U679"/>
      <c r="V679"/>
      <c r="W679"/>
      <c r="X679"/>
      <c r="Y679"/>
      <c r="Z679"/>
      <c r="AA679"/>
      <c r="AB679"/>
      <c r="AC679"/>
      <c r="AD679"/>
      <c r="AE679"/>
      <c r="AF679"/>
      <c r="AG679"/>
      <c r="AH679"/>
      <c r="AI679"/>
      <c r="AJ679"/>
      <c r="AK679"/>
      <c r="AL679"/>
      <c r="AM679"/>
      <c r="AN679"/>
      <c r="AO679"/>
      <c r="AP679"/>
      <c r="AQ679"/>
      <c r="AR679"/>
      <c r="AS679"/>
      <c r="AT679"/>
      <c r="AU679"/>
      <c r="AV679"/>
      <c r="AW679"/>
      <c r="AX679"/>
      <c r="AY679"/>
      <c r="AZ679"/>
      <c r="BA679"/>
      <c r="BB679"/>
      <c r="BC679"/>
      <c r="BD679"/>
    </row>
    <row r="680" spans="2:56" ht="15.75" customHeight="1">
      <c r="B680" s="4" t="s">
        <v>1119</v>
      </c>
      <c r="C680" s="11"/>
      <c r="D680" s="11"/>
      <c r="E680" s="11"/>
      <c r="F680" s="11"/>
      <c r="G680" s="11"/>
      <c r="H680" s="11"/>
      <c r="I680" s="11"/>
      <c r="J680" s="11"/>
      <c r="K680" s="11"/>
      <c r="L680" s="11"/>
      <c r="M680" s="11"/>
      <c r="N680"/>
      <c r="O680"/>
      <c r="P680"/>
      <c r="Q680"/>
      <c r="R680"/>
      <c r="S680"/>
      <c r="T680"/>
      <c r="U680"/>
      <c r="V680"/>
      <c r="W680"/>
      <c r="X680"/>
      <c r="Y680"/>
      <c r="Z680"/>
      <c r="AA680"/>
      <c r="AB680"/>
      <c r="AC680"/>
      <c r="AD680"/>
      <c r="AE680"/>
      <c r="AF680"/>
      <c r="AG680"/>
      <c r="AH680"/>
      <c r="AI680"/>
      <c r="AJ680"/>
      <c r="AK680"/>
      <c r="AL680"/>
      <c r="AM680"/>
      <c r="AN680"/>
      <c r="AO680"/>
      <c r="AP680"/>
      <c r="AQ680"/>
      <c r="AR680"/>
      <c r="AS680"/>
      <c r="AT680"/>
      <c r="AU680"/>
      <c r="AV680"/>
      <c r="AW680"/>
      <c r="AX680"/>
      <c r="AY680"/>
      <c r="AZ680"/>
      <c r="BA680"/>
      <c r="BB680"/>
      <c r="BC680"/>
      <c r="BD680"/>
    </row>
    <row r="681" spans="2:56" ht="15.75" customHeight="1">
      <c r="B681" s="4" t="s">
        <v>185</v>
      </c>
      <c r="C681" s="11"/>
      <c r="D681" s="11"/>
      <c r="E681" s="11"/>
      <c r="F681" s="11"/>
      <c r="G681" s="11"/>
      <c r="H681" s="11"/>
      <c r="I681" s="11"/>
      <c r="J681" s="11"/>
      <c r="K681" s="11"/>
      <c r="L681" s="11"/>
      <c r="M681" s="11"/>
      <c r="N681"/>
      <c r="O681"/>
      <c r="P681"/>
      <c r="Q681"/>
      <c r="R681"/>
      <c r="S681"/>
      <c r="T681"/>
      <c r="U681"/>
      <c r="V681"/>
      <c r="W681"/>
      <c r="X681"/>
      <c r="Y681"/>
      <c r="Z681"/>
      <c r="AA681"/>
      <c r="AB681"/>
      <c r="AC681"/>
      <c r="AD681"/>
      <c r="AE681"/>
      <c r="AF681"/>
      <c r="AG681"/>
      <c r="AH681"/>
      <c r="AI681"/>
      <c r="AJ681"/>
      <c r="AK681"/>
      <c r="AL681"/>
      <c r="AM681"/>
      <c r="AN681"/>
      <c r="AO681"/>
      <c r="AP681"/>
      <c r="AQ681"/>
      <c r="AR681"/>
      <c r="AS681"/>
      <c r="AT681"/>
      <c r="AU681"/>
      <c r="AV681"/>
      <c r="AW681"/>
      <c r="AX681"/>
      <c r="AY681"/>
      <c r="AZ681"/>
      <c r="BA681"/>
      <c r="BB681"/>
      <c r="BC681"/>
      <c r="BD681"/>
    </row>
    <row r="682" spans="2:56" ht="15.75" customHeight="1">
      <c r="B682" s="4" t="s">
        <v>186</v>
      </c>
      <c r="C682" s="11"/>
      <c r="D682" s="11"/>
      <c r="E682" s="11"/>
      <c r="F682" s="11"/>
      <c r="G682" s="11"/>
      <c r="H682" s="11"/>
      <c r="I682" s="11"/>
      <c r="J682" s="11"/>
      <c r="K682" s="11"/>
      <c r="L682" s="11"/>
      <c r="M682" s="11"/>
      <c r="N682"/>
      <c r="O682"/>
      <c r="P682"/>
      <c r="Q682"/>
      <c r="R682"/>
      <c r="S682"/>
      <c r="T682"/>
      <c r="U682"/>
      <c r="V682"/>
      <c r="W682"/>
      <c r="X682"/>
      <c r="Y682"/>
      <c r="Z682"/>
      <c r="AA682"/>
      <c r="AB682"/>
      <c r="AC682"/>
      <c r="AD682"/>
      <c r="AE682"/>
      <c r="AF682"/>
      <c r="AG682"/>
      <c r="AH682"/>
      <c r="AI682"/>
      <c r="AJ682"/>
      <c r="AK682"/>
      <c r="AL682"/>
      <c r="AM682"/>
      <c r="AN682"/>
      <c r="AO682"/>
      <c r="AP682"/>
      <c r="AQ682"/>
      <c r="AR682"/>
      <c r="AS682"/>
      <c r="AT682"/>
      <c r="AU682"/>
      <c r="AV682"/>
      <c r="AW682"/>
      <c r="AX682"/>
      <c r="AY682"/>
      <c r="AZ682"/>
      <c r="BA682"/>
      <c r="BB682"/>
      <c r="BC682"/>
      <c r="BD682"/>
    </row>
    <row r="683" spans="2:56" ht="15.75" customHeight="1">
      <c r="B683" s="4" t="s">
        <v>187</v>
      </c>
      <c r="C683" s="11"/>
      <c r="D683" s="11"/>
      <c r="E683" s="11"/>
      <c r="F683" s="11"/>
      <c r="G683" s="11"/>
      <c r="H683" s="11"/>
      <c r="I683" s="11"/>
      <c r="J683" s="11"/>
      <c r="K683" s="11"/>
      <c r="L683" s="11"/>
      <c r="M683" s="11"/>
      <c r="N683"/>
      <c r="O683"/>
      <c r="P683"/>
      <c r="Q683"/>
      <c r="R683"/>
      <c r="S683"/>
      <c r="T683"/>
      <c r="U683"/>
      <c r="V683"/>
      <c r="W683"/>
      <c r="X683"/>
      <c r="Y683"/>
      <c r="Z683"/>
      <c r="AA683"/>
      <c r="AB683"/>
      <c r="AC683"/>
      <c r="AD683"/>
      <c r="AE683"/>
      <c r="AF683"/>
      <c r="AG683"/>
      <c r="AH683"/>
      <c r="AI683"/>
      <c r="AJ683"/>
      <c r="AK683"/>
      <c r="AL683"/>
      <c r="AM683"/>
      <c r="AN683"/>
      <c r="AO683"/>
      <c r="AP683"/>
      <c r="AQ683"/>
      <c r="AR683"/>
      <c r="AS683"/>
      <c r="AT683"/>
      <c r="AU683"/>
      <c r="AV683"/>
      <c r="AW683"/>
      <c r="AX683"/>
      <c r="AY683"/>
      <c r="AZ683"/>
      <c r="BA683"/>
      <c r="BB683"/>
      <c r="BC683"/>
      <c r="BD683"/>
    </row>
    <row r="684" spans="2:56" ht="15.75" customHeight="1">
      <c r="B684" s="4" t="s">
        <v>1120</v>
      </c>
      <c r="C684" s="11"/>
      <c r="D684" s="11"/>
      <c r="E684" s="11"/>
      <c r="F684" s="11"/>
      <c r="G684" s="11"/>
      <c r="H684" s="11"/>
      <c r="I684" s="11"/>
      <c r="J684" s="11"/>
      <c r="K684" s="11"/>
      <c r="L684" s="11"/>
      <c r="M684" s="11"/>
      <c r="N684"/>
      <c r="O684"/>
      <c r="P684"/>
      <c r="Q684"/>
      <c r="R684"/>
      <c r="S684"/>
      <c r="T684"/>
      <c r="U684"/>
      <c r="V684"/>
      <c r="W684"/>
      <c r="X684"/>
      <c r="Y684"/>
      <c r="Z684"/>
      <c r="AA684"/>
      <c r="AB684"/>
      <c r="AC684"/>
      <c r="AD684"/>
      <c r="AE684"/>
      <c r="AF684"/>
      <c r="AG684"/>
      <c r="AH684"/>
      <c r="AI684"/>
      <c r="AJ684"/>
      <c r="AK684"/>
      <c r="AL684"/>
      <c r="AM684"/>
      <c r="AN684"/>
      <c r="AO684"/>
      <c r="AP684"/>
      <c r="AQ684"/>
      <c r="AR684"/>
      <c r="AS684"/>
      <c r="AT684"/>
      <c r="AU684"/>
      <c r="AV684"/>
      <c r="AW684"/>
      <c r="AX684"/>
      <c r="AY684"/>
      <c r="AZ684"/>
      <c r="BA684"/>
      <c r="BB684"/>
      <c r="BC684"/>
      <c r="BD684"/>
    </row>
    <row r="685" spans="2:56" ht="15.75" customHeight="1">
      <c r="B685" s="4" t="s">
        <v>188</v>
      </c>
      <c r="C685" s="11"/>
      <c r="D685" s="11"/>
      <c r="E685" s="11"/>
      <c r="F685" s="11"/>
      <c r="G685" s="11"/>
      <c r="H685" s="11"/>
      <c r="I685" s="11"/>
      <c r="J685" s="11"/>
      <c r="K685" s="11"/>
      <c r="L685" s="11"/>
      <c r="M685" s="11"/>
      <c r="N685"/>
      <c r="O685"/>
      <c r="P685"/>
      <c r="Q685"/>
      <c r="R685"/>
      <c r="S685"/>
      <c r="T685"/>
      <c r="U685"/>
      <c r="V685"/>
      <c r="W685"/>
      <c r="X685"/>
      <c r="Y685"/>
      <c r="Z685"/>
      <c r="AA685"/>
      <c r="AB685"/>
      <c r="AC685"/>
      <c r="AD685"/>
      <c r="AE685"/>
      <c r="AF685"/>
      <c r="AG685"/>
      <c r="AH685"/>
      <c r="AI685"/>
      <c r="AJ685"/>
      <c r="AK685"/>
      <c r="AL685"/>
      <c r="AM685"/>
      <c r="AN685"/>
      <c r="AO685"/>
      <c r="AP685"/>
      <c r="AQ685"/>
      <c r="AR685"/>
      <c r="AS685"/>
      <c r="AT685"/>
      <c r="AU685"/>
      <c r="AV685"/>
      <c r="AW685"/>
      <c r="AX685"/>
      <c r="AY685"/>
      <c r="AZ685"/>
      <c r="BA685"/>
      <c r="BB685"/>
      <c r="BC685"/>
      <c r="BD685"/>
    </row>
    <row r="686" spans="2:56" ht="15.75" customHeight="1">
      <c r="B686" s="4" t="s">
        <v>189</v>
      </c>
      <c r="C686" s="11"/>
      <c r="D686" s="11"/>
      <c r="E686" s="11"/>
      <c r="F686" s="11"/>
      <c r="G686" s="11"/>
      <c r="H686" s="11"/>
      <c r="I686" s="11"/>
      <c r="J686" s="11"/>
      <c r="K686" s="335" t="s">
        <v>1121</v>
      </c>
      <c r="L686" s="11"/>
      <c r="M686" s="11"/>
      <c r="N686"/>
      <c r="O686"/>
      <c r="P686"/>
      <c r="Q686"/>
      <c r="R686"/>
      <c r="S686"/>
      <c r="T686"/>
      <c r="U686"/>
      <c r="V686"/>
      <c r="W686"/>
      <c r="X686"/>
      <c r="Y686"/>
      <c r="Z686"/>
      <c r="AA686"/>
      <c r="AB686"/>
      <c r="AC686"/>
      <c r="AD686"/>
      <c r="AE686"/>
      <c r="AF686"/>
      <c r="AG686"/>
      <c r="AH686"/>
      <c r="AI686"/>
      <c r="AJ686"/>
      <c r="AK686"/>
      <c r="AL686"/>
      <c r="AM686"/>
      <c r="AN686"/>
      <c r="AO686"/>
      <c r="AP686"/>
      <c r="AQ686"/>
      <c r="AR686"/>
      <c r="AS686"/>
      <c r="AT686"/>
      <c r="AU686"/>
      <c r="AV686"/>
      <c r="AW686"/>
      <c r="AX686"/>
      <c r="AY686"/>
      <c r="AZ686"/>
      <c r="BA686"/>
      <c r="BB686"/>
      <c r="BC686"/>
      <c r="BD686"/>
    </row>
    <row r="687" spans="2:56" ht="15.75" customHeight="1">
      <c r="B687" s="4" t="s">
        <v>59</v>
      </c>
      <c r="C687" s="11"/>
      <c r="D687" s="11"/>
      <c r="E687" s="11"/>
      <c r="F687" s="11"/>
      <c r="G687" s="11"/>
      <c r="H687" s="11"/>
      <c r="I687" s="11"/>
      <c r="J687" s="11"/>
      <c r="K687" s="11"/>
      <c r="L687" s="11"/>
      <c r="M687" s="11"/>
      <c r="N687"/>
      <c r="O687"/>
      <c r="P687"/>
      <c r="Q687"/>
      <c r="R687"/>
      <c r="S687"/>
      <c r="T687"/>
      <c r="U687"/>
      <c r="V687"/>
      <c r="W687"/>
      <c r="X687"/>
      <c r="Y687"/>
      <c r="Z687"/>
      <c r="AA687"/>
      <c r="AB687"/>
      <c r="AC687"/>
      <c r="AD687"/>
      <c r="AE687"/>
      <c r="AF687"/>
      <c r="AG687"/>
      <c r="AH687"/>
      <c r="AI687"/>
      <c r="AJ687"/>
      <c r="AK687"/>
      <c r="AL687"/>
      <c r="AM687"/>
      <c r="AN687"/>
      <c r="AO687"/>
      <c r="AP687"/>
      <c r="AQ687"/>
      <c r="AR687"/>
      <c r="AS687"/>
      <c r="AT687"/>
      <c r="AU687"/>
      <c r="AV687"/>
      <c r="AW687"/>
      <c r="AX687"/>
      <c r="AY687"/>
      <c r="AZ687"/>
      <c r="BA687"/>
      <c r="BB687"/>
      <c r="BC687"/>
      <c r="BD687"/>
    </row>
    <row r="688" spans="2:56" ht="15.75" customHeight="1">
      <c r="B688" s="4" t="s">
        <v>190</v>
      </c>
      <c r="C688" s="11"/>
      <c r="D688" s="11"/>
      <c r="E688" s="11"/>
      <c r="F688" s="11"/>
      <c r="G688" s="11"/>
      <c r="H688" s="11"/>
      <c r="I688" s="11"/>
      <c r="J688" s="11"/>
      <c r="K688" s="11"/>
      <c r="L688" s="11"/>
      <c r="M688" s="11"/>
      <c r="N688"/>
      <c r="O688"/>
      <c r="P688"/>
      <c r="Q688"/>
      <c r="R688"/>
      <c r="S688"/>
      <c r="T688"/>
      <c r="U688"/>
      <c r="V688"/>
      <c r="W688"/>
      <c r="X688"/>
      <c r="Y688"/>
      <c r="Z688"/>
      <c r="AA688"/>
      <c r="AB688"/>
      <c r="AC688"/>
      <c r="AD688"/>
      <c r="AE688"/>
      <c r="AF688"/>
      <c r="AG688"/>
      <c r="AH688"/>
      <c r="AI688"/>
      <c r="AJ688"/>
      <c r="AK688"/>
      <c r="AL688"/>
      <c r="AM688"/>
      <c r="AN688"/>
      <c r="AO688"/>
      <c r="AP688"/>
      <c r="AQ688"/>
      <c r="AR688"/>
      <c r="AS688"/>
      <c r="AT688"/>
      <c r="AU688"/>
      <c r="AV688"/>
      <c r="AW688"/>
      <c r="AX688"/>
      <c r="AY688"/>
      <c r="AZ688"/>
      <c r="BA688"/>
      <c r="BB688"/>
      <c r="BC688"/>
      <c r="BD688"/>
    </row>
    <row r="689" spans="2:56" ht="15.75" customHeight="1">
      <c r="B689" s="4" t="s">
        <v>191</v>
      </c>
      <c r="C689" s="11"/>
      <c r="D689" s="11"/>
      <c r="E689" s="11"/>
      <c r="F689" s="11"/>
      <c r="G689" s="11"/>
      <c r="H689" s="11"/>
      <c r="I689" s="11"/>
      <c r="J689" s="11"/>
      <c r="K689" s="11"/>
      <c r="L689" s="11"/>
      <c r="M689" s="11"/>
      <c r="N689"/>
      <c r="O689"/>
      <c r="P689"/>
      <c r="Q689"/>
      <c r="R689"/>
      <c r="S689"/>
      <c r="T689"/>
      <c r="U689"/>
      <c r="V689"/>
      <c r="W689"/>
      <c r="X689"/>
      <c r="Y689"/>
      <c r="Z689"/>
      <c r="AA689"/>
      <c r="AB689"/>
      <c r="AC689"/>
      <c r="AD689"/>
      <c r="AE689"/>
      <c r="AF689"/>
      <c r="AG689"/>
      <c r="AH689"/>
      <c r="AI689"/>
      <c r="AJ689"/>
      <c r="AK689"/>
      <c r="AL689"/>
      <c r="AM689"/>
      <c r="AN689"/>
      <c r="AO689"/>
      <c r="AP689"/>
      <c r="AQ689"/>
      <c r="AR689"/>
      <c r="AS689"/>
      <c r="AT689"/>
      <c r="AU689"/>
      <c r="AV689"/>
      <c r="AW689"/>
      <c r="AX689"/>
      <c r="AY689"/>
      <c r="AZ689"/>
      <c r="BA689"/>
      <c r="BB689"/>
      <c r="BC689"/>
      <c r="BD689"/>
    </row>
    <row r="690" spans="2:56" ht="15.75" customHeight="1">
      <c r="B690" s="4" t="s">
        <v>192</v>
      </c>
      <c r="C690" s="11"/>
      <c r="D690" s="11"/>
      <c r="E690" s="11"/>
      <c r="F690" s="11"/>
      <c r="G690" s="11"/>
      <c r="H690" s="11"/>
      <c r="I690" s="11"/>
      <c r="J690" s="11"/>
      <c r="K690" s="11"/>
      <c r="L690" s="11"/>
      <c r="M690" s="11"/>
      <c r="N690"/>
      <c r="O690"/>
      <c r="P690"/>
      <c r="Q690"/>
      <c r="R690"/>
      <c r="S690"/>
      <c r="T690"/>
      <c r="U690"/>
      <c r="V690"/>
      <c r="W690"/>
      <c r="X690"/>
      <c r="Y690"/>
      <c r="Z690"/>
      <c r="AA690"/>
      <c r="AB690"/>
      <c r="AC690"/>
      <c r="AD690"/>
      <c r="AE690"/>
      <c r="AF690"/>
      <c r="AG690"/>
      <c r="AH690"/>
      <c r="AI690"/>
      <c r="AJ690"/>
      <c r="AK690"/>
      <c r="AL690"/>
      <c r="AM690"/>
      <c r="AN690"/>
      <c r="AO690"/>
      <c r="AP690"/>
      <c r="AQ690"/>
      <c r="AR690"/>
      <c r="AS690"/>
      <c r="AT690"/>
      <c r="AU690"/>
      <c r="AV690"/>
      <c r="AW690"/>
      <c r="AX690"/>
      <c r="AY690"/>
      <c r="AZ690"/>
      <c r="BA690"/>
      <c r="BB690"/>
      <c r="BC690"/>
      <c r="BD690"/>
    </row>
    <row r="691" spans="2:56" ht="15.75" customHeight="1">
      <c r="B691" s="4" t="s">
        <v>193</v>
      </c>
      <c r="C691" s="11"/>
      <c r="D691" s="11"/>
      <c r="E691" s="11"/>
      <c r="F691" s="11"/>
      <c r="G691" s="11"/>
      <c r="H691" s="11"/>
      <c r="I691" s="11"/>
      <c r="J691" s="11"/>
      <c r="K691" s="11"/>
      <c r="L691" s="11"/>
      <c r="M691" s="11"/>
      <c r="N691"/>
      <c r="O691"/>
      <c r="P691"/>
      <c r="Q691"/>
      <c r="R691"/>
      <c r="S691"/>
      <c r="T691"/>
      <c r="U691"/>
      <c r="V691"/>
      <c r="W691"/>
      <c r="X691"/>
      <c r="Y691"/>
      <c r="Z691"/>
      <c r="AA691"/>
      <c r="AB691"/>
      <c r="AC691"/>
      <c r="AD691"/>
      <c r="AE691"/>
      <c r="AF691"/>
      <c r="AG691"/>
      <c r="AH691"/>
      <c r="AI691"/>
      <c r="AJ691"/>
      <c r="AK691"/>
      <c r="AL691"/>
      <c r="AM691"/>
      <c r="AN691"/>
      <c r="AO691"/>
      <c r="AP691"/>
      <c r="AQ691"/>
      <c r="AR691"/>
      <c r="AS691"/>
      <c r="AT691"/>
      <c r="AU691"/>
      <c r="AV691"/>
      <c r="AW691"/>
      <c r="AX691"/>
      <c r="AY691"/>
      <c r="AZ691"/>
      <c r="BA691"/>
      <c r="BB691"/>
      <c r="BC691"/>
      <c r="BD691"/>
    </row>
    <row r="692" spans="2:56" ht="15.75" customHeight="1">
      <c r="B692" s="4" t="s">
        <v>194</v>
      </c>
      <c r="C692" s="11"/>
      <c r="D692" s="11"/>
      <c r="E692" s="11"/>
      <c r="F692" s="11"/>
      <c r="G692" s="11"/>
      <c r="H692" s="11"/>
      <c r="I692" s="11"/>
      <c r="J692" s="11"/>
      <c r="K692" s="11"/>
      <c r="L692" s="11"/>
      <c r="M692" s="11"/>
      <c r="N692"/>
      <c r="O692"/>
      <c r="P692"/>
      <c r="Q692"/>
      <c r="R692"/>
      <c r="S692"/>
      <c r="T692"/>
      <c r="U692"/>
      <c r="V692"/>
      <c r="W692"/>
      <c r="X692"/>
      <c r="Y692"/>
      <c r="Z692"/>
      <c r="AA692"/>
      <c r="AB692"/>
      <c r="AC692"/>
      <c r="AD692"/>
      <c r="AE692"/>
      <c r="AF692"/>
      <c r="AG692"/>
      <c r="AH692"/>
      <c r="AI692"/>
      <c r="AJ692"/>
      <c r="AK692"/>
      <c r="AL692"/>
      <c r="AM692"/>
      <c r="AN692"/>
      <c r="AO692"/>
      <c r="AP692"/>
      <c r="AQ692"/>
      <c r="AR692"/>
      <c r="AS692"/>
      <c r="AT692"/>
      <c r="AU692"/>
      <c r="AV692"/>
      <c r="AW692"/>
      <c r="AX692"/>
      <c r="AY692"/>
      <c r="AZ692"/>
      <c r="BA692"/>
      <c r="BB692"/>
      <c r="BC692"/>
      <c r="BD692"/>
    </row>
    <row r="693" spans="2:56" ht="15.75" customHeight="1">
      <c r="B693" s="4" t="s">
        <v>195</v>
      </c>
      <c r="C693" s="11"/>
      <c r="D693" s="11"/>
      <c r="E693" s="11"/>
      <c r="F693" s="11"/>
      <c r="G693" s="11"/>
      <c r="H693" s="11"/>
      <c r="I693" s="11"/>
      <c r="J693" s="11"/>
      <c r="K693" s="11"/>
      <c r="L693" s="11"/>
      <c r="M693" s="11"/>
      <c r="N693"/>
      <c r="O693"/>
      <c r="P693"/>
      <c r="Q693"/>
      <c r="R693"/>
      <c r="S693"/>
      <c r="T693"/>
      <c r="U693"/>
      <c r="V693"/>
      <c r="W693"/>
      <c r="X693"/>
      <c r="Y693"/>
      <c r="Z693"/>
      <c r="AA693"/>
      <c r="AB693"/>
      <c r="AC693"/>
      <c r="AD693"/>
      <c r="AE693"/>
      <c r="AF693"/>
      <c r="AG693"/>
      <c r="AH693"/>
      <c r="AI693"/>
      <c r="AJ693"/>
      <c r="AK693"/>
      <c r="AL693"/>
      <c r="AM693"/>
      <c r="AN693"/>
      <c r="AO693"/>
      <c r="AP693"/>
      <c r="AQ693"/>
      <c r="AR693"/>
      <c r="AS693"/>
      <c r="AT693"/>
      <c r="AU693"/>
      <c r="AV693"/>
      <c r="AW693"/>
      <c r="AX693"/>
      <c r="AY693"/>
      <c r="AZ693"/>
      <c r="BA693"/>
      <c r="BB693"/>
      <c r="BC693"/>
      <c r="BD693"/>
    </row>
    <row r="694" spans="2:56" ht="15.75" customHeight="1">
      <c r="B694" s="4" t="s">
        <v>196</v>
      </c>
      <c r="C694" s="11"/>
      <c r="D694" s="11"/>
      <c r="E694" s="11"/>
      <c r="F694" s="11"/>
      <c r="G694" s="11"/>
      <c r="H694" s="11"/>
      <c r="I694" s="11"/>
      <c r="J694" s="11"/>
      <c r="K694" s="11"/>
      <c r="L694" s="11"/>
      <c r="M694" s="11"/>
      <c r="N694"/>
      <c r="O694"/>
      <c r="P694"/>
      <c r="Q694"/>
      <c r="R694"/>
      <c r="S694"/>
      <c r="T694"/>
      <c r="U694"/>
      <c r="V694"/>
      <c r="W694"/>
      <c r="X694"/>
      <c r="Y694"/>
      <c r="Z694"/>
      <c r="AA694"/>
      <c r="AB694"/>
      <c r="AC694"/>
      <c r="AD694"/>
      <c r="AE694"/>
      <c r="AF694"/>
      <c r="AG694"/>
      <c r="AH694"/>
      <c r="AI694"/>
      <c r="AJ694"/>
      <c r="AK694"/>
      <c r="AL694"/>
      <c r="AM694"/>
      <c r="AN694"/>
      <c r="AO694"/>
      <c r="AP694"/>
      <c r="AQ694"/>
      <c r="AR694"/>
      <c r="AS694"/>
      <c r="AT694"/>
      <c r="AU694"/>
      <c r="AV694"/>
      <c r="AW694"/>
      <c r="AX694"/>
      <c r="AY694"/>
      <c r="AZ694"/>
      <c r="BA694"/>
      <c r="BB694"/>
      <c r="BC694"/>
      <c r="BD694"/>
    </row>
    <row r="695" spans="2:56" ht="15.75" customHeight="1">
      <c r="B695" s="4" t="s">
        <v>60</v>
      </c>
      <c r="C695" s="11"/>
      <c r="D695" s="11"/>
      <c r="E695" s="11"/>
      <c r="F695" s="11"/>
      <c r="G695" s="11"/>
      <c r="H695" s="11"/>
      <c r="I695" s="11"/>
      <c r="J695" s="11"/>
      <c r="K695" s="11"/>
      <c r="L695" s="11"/>
      <c r="M695" s="11"/>
      <c r="N695"/>
      <c r="O695"/>
      <c r="P695"/>
      <c r="Q695"/>
      <c r="R695"/>
      <c r="S695"/>
      <c r="T695"/>
      <c r="U695"/>
      <c r="V695"/>
      <c r="W695"/>
      <c r="X695"/>
      <c r="Y695"/>
      <c r="Z695"/>
      <c r="AA695"/>
      <c r="AB695"/>
      <c r="AC695"/>
      <c r="AD695"/>
      <c r="AE695"/>
      <c r="AF695"/>
      <c r="AG695"/>
      <c r="AH695"/>
      <c r="AI695"/>
      <c r="AJ695"/>
      <c r="AK695"/>
      <c r="AL695"/>
      <c r="AM695"/>
      <c r="AN695"/>
      <c r="AO695"/>
      <c r="AP695"/>
      <c r="AQ695"/>
      <c r="AR695"/>
      <c r="AS695"/>
      <c r="AT695"/>
      <c r="AU695"/>
      <c r="AV695"/>
      <c r="AW695"/>
      <c r="AX695"/>
      <c r="AY695"/>
      <c r="AZ695"/>
      <c r="BA695"/>
      <c r="BB695"/>
      <c r="BC695"/>
      <c r="BD695"/>
    </row>
    <row r="696" spans="2:56" ht="15.75" customHeight="1">
      <c r="B696" s="4" t="s">
        <v>197</v>
      </c>
      <c r="C696" s="11"/>
      <c r="D696" s="11"/>
      <c r="E696" s="11"/>
      <c r="F696" s="11"/>
      <c r="G696" s="11"/>
      <c r="H696" s="11"/>
      <c r="I696" s="11"/>
      <c r="J696" s="11"/>
      <c r="K696" s="11"/>
      <c r="L696" s="11"/>
      <c r="M696" s="11"/>
      <c r="N696"/>
      <c r="O696"/>
      <c r="P696"/>
      <c r="Q696"/>
      <c r="R696"/>
      <c r="S696"/>
      <c r="T696"/>
      <c r="U696"/>
      <c r="V696"/>
      <c r="W696"/>
      <c r="X696"/>
      <c r="Y696"/>
      <c r="Z696"/>
      <c r="AA696"/>
      <c r="AB696"/>
      <c r="AC696"/>
      <c r="AD696"/>
      <c r="AE696"/>
      <c r="AF696"/>
      <c r="AG696"/>
      <c r="AH696"/>
      <c r="AI696"/>
      <c r="AJ696"/>
      <c r="AK696"/>
      <c r="AL696"/>
      <c r="AM696"/>
      <c r="AN696"/>
      <c r="AO696"/>
      <c r="AP696"/>
      <c r="AQ696"/>
      <c r="AR696"/>
      <c r="AS696"/>
      <c r="AT696"/>
      <c r="AU696"/>
      <c r="AV696"/>
      <c r="AW696"/>
      <c r="AX696"/>
      <c r="AY696"/>
      <c r="AZ696"/>
      <c r="BA696"/>
      <c r="BB696"/>
      <c r="BC696"/>
      <c r="BD696"/>
    </row>
    <row r="697" spans="2:56" ht="15.75" customHeight="1">
      <c r="B697" s="4" t="s">
        <v>198</v>
      </c>
      <c r="C697" s="11"/>
      <c r="D697" s="11"/>
      <c r="E697" s="11"/>
      <c r="F697" s="11"/>
      <c r="G697" s="11"/>
      <c r="H697" s="11"/>
      <c r="I697" s="11"/>
      <c r="J697" s="11"/>
      <c r="K697" s="11"/>
      <c r="L697" s="11"/>
      <c r="M697" s="11"/>
      <c r="N697"/>
      <c r="O697"/>
      <c r="P697"/>
      <c r="Q697"/>
      <c r="R697"/>
      <c r="S697"/>
      <c r="T697"/>
      <c r="U697"/>
      <c r="V697"/>
      <c r="W697"/>
      <c r="X697"/>
      <c r="Y697"/>
      <c r="Z697"/>
      <c r="AA697"/>
      <c r="AB697"/>
      <c r="AC697"/>
      <c r="AD697"/>
      <c r="AE697"/>
      <c r="AF697"/>
      <c r="AG697"/>
      <c r="AH697"/>
      <c r="AI697"/>
      <c r="AJ697"/>
      <c r="AK697"/>
      <c r="AL697"/>
      <c r="AM697"/>
      <c r="AN697"/>
      <c r="AO697"/>
      <c r="AP697"/>
      <c r="AQ697"/>
      <c r="AR697"/>
      <c r="AS697"/>
      <c r="AT697"/>
      <c r="AU697"/>
      <c r="AV697"/>
      <c r="AW697"/>
      <c r="AX697"/>
      <c r="AY697"/>
      <c r="AZ697"/>
      <c r="BA697"/>
      <c r="BB697"/>
      <c r="BC697"/>
      <c r="BD697"/>
    </row>
    <row r="698" spans="2:56" ht="15.75" customHeight="1">
      <c r="B698" s="4" t="s">
        <v>199</v>
      </c>
      <c r="C698" s="11"/>
      <c r="D698" s="11"/>
      <c r="E698" s="11"/>
      <c r="F698" s="11"/>
      <c r="G698" s="11"/>
      <c r="H698" s="11"/>
      <c r="I698" s="11"/>
      <c r="J698" s="11"/>
      <c r="K698" s="11"/>
      <c r="L698" s="11"/>
      <c r="M698" s="11"/>
      <c r="N698"/>
      <c r="O698"/>
      <c r="P698"/>
      <c r="Q698"/>
      <c r="R698"/>
      <c r="S698"/>
      <c r="T698"/>
      <c r="U698"/>
      <c r="V698"/>
      <c r="W698"/>
      <c r="X698"/>
      <c r="Y698"/>
      <c r="Z698"/>
      <c r="AA698"/>
      <c r="AB698"/>
      <c r="AC698"/>
      <c r="AD698"/>
      <c r="AE698"/>
      <c r="AF698"/>
      <c r="AG698"/>
      <c r="AH698"/>
      <c r="AI698"/>
      <c r="AJ698"/>
      <c r="AK698"/>
      <c r="AL698"/>
      <c r="AM698"/>
      <c r="AN698"/>
      <c r="AO698"/>
      <c r="AP698"/>
      <c r="AQ698"/>
      <c r="AR698"/>
      <c r="AS698"/>
      <c r="AT698"/>
      <c r="AU698"/>
      <c r="AV698"/>
      <c r="AW698"/>
      <c r="AX698"/>
      <c r="AY698"/>
      <c r="AZ698"/>
      <c r="BA698"/>
      <c r="BB698"/>
      <c r="BC698"/>
      <c r="BD698"/>
    </row>
    <row r="699" spans="2:56" ht="15.75" customHeight="1">
      <c r="B699" s="4" t="s">
        <v>1122</v>
      </c>
      <c r="C699" s="11"/>
      <c r="D699" s="11"/>
      <c r="E699" s="11"/>
      <c r="F699" s="11"/>
      <c r="G699" s="11"/>
      <c r="H699" s="11"/>
      <c r="I699" s="11"/>
      <c r="J699" s="11"/>
      <c r="K699" s="11"/>
      <c r="L699" s="11"/>
      <c r="M699" s="11"/>
      <c r="N699"/>
      <c r="O699"/>
      <c r="P699"/>
      <c r="Q699"/>
      <c r="R699"/>
      <c r="S699"/>
      <c r="T699"/>
      <c r="U699"/>
      <c r="V699"/>
      <c r="W699"/>
      <c r="X699"/>
      <c r="Y699"/>
      <c r="Z699"/>
      <c r="AA699"/>
      <c r="AB699"/>
      <c r="AC699"/>
      <c r="AD699"/>
      <c r="AE699"/>
      <c r="AF699"/>
      <c r="AG699"/>
      <c r="AH699"/>
      <c r="AI699"/>
      <c r="AJ699"/>
      <c r="AK699"/>
      <c r="AL699"/>
      <c r="AM699"/>
      <c r="AN699"/>
      <c r="AO699"/>
      <c r="AP699"/>
      <c r="AQ699"/>
      <c r="AR699"/>
      <c r="AS699"/>
      <c r="AT699"/>
      <c r="AU699"/>
      <c r="AV699"/>
      <c r="AW699"/>
      <c r="AX699"/>
      <c r="AY699"/>
      <c r="AZ699"/>
      <c r="BA699"/>
      <c r="BB699"/>
      <c r="BC699"/>
      <c r="BD699"/>
    </row>
    <row r="700" spans="2:56" ht="15.75" customHeight="1">
      <c r="B700" s="4" t="s">
        <v>1123</v>
      </c>
      <c r="C700" s="11"/>
      <c r="D700" s="11"/>
      <c r="E700" s="11"/>
      <c r="F700" s="11"/>
      <c r="G700" s="11"/>
      <c r="H700" s="11"/>
      <c r="I700" s="11"/>
      <c r="J700" s="11"/>
      <c r="K700" s="11"/>
      <c r="L700" s="11"/>
      <c r="M700" s="11"/>
      <c r="N700"/>
      <c r="O700"/>
      <c r="P700"/>
      <c r="Q700"/>
      <c r="R700"/>
      <c r="S700"/>
      <c r="T700"/>
      <c r="U700"/>
      <c r="V700"/>
      <c r="W700"/>
      <c r="X700"/>
      <c r="Y700"/>
      <c r="Z700"/>
      <c r="AA700"/>
      <c r="AB700"/>
      <c r="AC700"/>
      <c r="AD700"/>
      <c r="AE700"/>
      <c r="AF700"/>
      <c r="AG700"/>
      <c r="AH700"/>
      <c r="AI700"/>
      <c r="AJ700"/>
      <c r="AK700"/>
      <c r="AL700"/>
      <c r="AM700"/>
      <c r="AN700"/>
      <c r="AO700"/>
      <c r="AP700"/>
      <c r="AQ700"/>
      <c r="AR700"/>
      <c r="AS700"/>
      <c r="AT700"/>
      <c r="AU700"/>
      <c r="AV700"/>
      <c r="AW700"/>
      <c r="AX700"/>
      <c r="AY700"/>
      <c r="AZ700"/>
      <c r="BA700"/>
      <c r="BB700"/>
      <c r="BC700"/>
      <c r="BD700"/>
    </row>
    <row r="701" spans="2:56" ht="15.75" customHeight="1">
      <c r="B701" s="4" t="s">
        <v>200</v>
      </c>
      <c r="C701" s="11"/>
      <c r="D701" s="11"/>
      <c r="E701" s="11"/>
      <c r="F701" s="11"/>
      <c r="G701" s="11"/>
      <c r="H701" s="11"/>
      <c r="I701" s="11"/>
      <c r="J701" s="11"/>
      <c r="K701" s="11"/>
      <c r="L701" s="11"/>
      <c r="M701" s="11"/>
      <c r="N701"/>
      <c r="O701"/>
      <c r="P701"/>
      <c r="Q701"/>
      <c r="R701"/>
      <c r="S701"/>
      <c r="T701"/>
      <c r="U701"/>
      <c r="V701"/>
      <c r="W701"/>
      <c r="X701"/>
      <c r="Y701"/>
      <c r="Z701"/>
      <c r="AA701"/>
      <c r="AB701"/>
      <c r="AC701"/>
      <c r="AD701"/>
      <c r="AE701"/>
      <c r="AF701"/>
      <c r="AG701"/>
      <c r="AH701"/>
      <c r="AI701"/>
      <c r="AJ701"/>
      <c r="AK701"/>
      <c r="AL701"/>
      <c r="AM701"/>
      <c r="AN701"/>
      <c r="AO701"/>
      <c r="AP701"/>
      <c r="AQ701"/>
      <c r="AR701"/>
      <c r="AS701"/>
      <c r="AT701"/>
      <c r="AU701"/>
      <c r="AV701"/>
      <c r="AW701"/>
      <c r="AX701"/>
      <c r="AY701"/>
      <c r="AZ701"/>
      <c r="BA701"/>
      <c r="BB701"/>
      <c r="BC701"/>
      <c r="BD701"/>
    </row>
    <row r="702" spans="2:56" ht="15.75" customHeight="1">
      <c r="B702" s="4" t="s">
        <v>201</v>
      </c>
      <c r="C702" s="11"/>
      <c r="D702" s="11"/>
      <c r="E702" s="11"/>
      <c r="F702" s="11"/>
      <c r="G702" s="11"/>
      <c r="H702" s="11"/>
      <c r="I702" s="11"/>
      <c r="J702" s="11"/>
      <c r="K702" s="11"/>
      <c r="L702" s="11"/>
      <c r="M702" s="11"/>
      <c r="N702"/>
      <c r="O702"/>
      <c r="P702"/>
      <c r="Q702"/>
      <c r="R702"/>
      <c r="S702"/>
      <c r="T702"/>
      <c r="U702"/>
      <c r="V702"/>
      <c r="W702"/>
      <c r="X702"/>
      <c r="Y702"/>
      <c r="Z702"/>
      <c r="AA702"/>
      <c r="AB702"/>
      <c r="AC702"/>
      <c r="AD702"/>
      <c r="AE702"/>
      <c r="AF702"/>
      <c r="AG702"/>
      <c r="AH702"/>
      <c r="AI702"/>
      <c r="AJ702"/>
      <c r="AK702"/>
      <c r="AL702"/>
      <c r="AM702"/>
      <c r="AN702"/>
      <c r="AO702"/>
      <c r="AP702"/>
      <c r="AQ702"/>
      <c r="AR702"/>
      <c r="AS702"/>
      <c r="AT702"/>
      <c r="AU702"/>
      <c r="AV702"/>
      <c r="AW702"/>
      <c r="AX702"/>
      <c r="AY702"/>
      <c r="AZ702"/>
      <c r="BA702"/>
      <c r="BB702"/>
      <c r="BC702"/>
      <c r="BD702"/>
    </row>
    <row r="703" spans="2:56" ht="15.75" customHeight="1">
      <c r="B703" s="11"/>
      <c r="C703" s="11"/>
      <c r="D703" s="11"/>
      <c r="E703" s="11"/>
      <c r="F703" s="11"/>
      <c r="G703" s="11"/>
      <c r="H703" s="11"/>
      <c r="I703" s="11"/>
      <c r="J703" s="11"/>
      <c r="K703" s="11"/>
      <c r="L703" s="11"/>
      <c r="M703" s="11"/>
      <c r="N703"/>
      <c r="O703"/>
      <c r="P703"/>
      <c r="Q703"/>
      <c r="R703"/>
      <c r="S703"/>
      <c r="T703"/>
      <c r="U703"/>
      <c r="V703"/>
      <c r="W703"/>
      <c r="X703"/>
      <c r="Y703"/>
      <c r="Z703"/>
      <c r="AA703"/>
      <c r="AB703"/>
      <c r="AC703"/>
      <c r="AD703"/>
      <c r="AE703"/>
      <c r="AF703"/>
      <c r="AG703"/>
      <c r="AH703"/>
      <c r="AI703"/>
      <c r="AJ703"/>
      <c r="AK703"/>
      <c r="AL703"/>
      <c r="AM703"/>
      <c r="AN703"/>
      <c r="AO703"/>
      <c r="AP703"/>
      <c r="AQ703"/>
      <c r="AR703"/>
      <c r="AS703"/>
      <c r="AT703"/>
      <c r="AU703"/>
      <c r="AV703"/>
      <c r="AW703"/>
      <c r="AX703"/>
      <c r="AY703"/>
      <c r="AZ703"/>
      <c r="BA703"/>
      <c r="BB703"/>
      <c r="BC703"/>
      <c r="BD703"/>
    </row>
    <row r="704" spans="2:56" ht="15.75" customHeight="1">
      <c r="B704" s="4" t="s">
        <v>202</v>
      </c>
      <c r="C704" s="11"/>
      <c r="D704" s="11"/>
      <c r="E704" s="11"/>
      <c r="F704" s="11"/>
      <c r="G704" s="11"/>
      <c r="H704" s="11"/>
      <c r="I704" s="11"/>
      <c r="J704" s="11"/>
      <c r="K704" s="11"/>
      <c r="L704" s="11"/>
      <c r="M704" s="11"/>
      <c r="N704"/>
      <c r="O704"/>
      <c r="P704"/>
      <c r="Q704"/>
      <c r="R704"/>
      <c r="S704"/>
      <c r="T704"/>
      <c r="U704"/>
      <c r="V704"/>
      <c r="W704"/>
      <c r="X704"/>
      <c r="Y704"/>
      <c r="Z704"/>
      <c r="AA704"/>
      <c r="AB704"/>
      <c r="AC704"/>
      <c r="AD704"/>
      <c r="AE704"/>
      <c r="AF704"/>
      <c r="AG704"/>
      <c r="AH704"/>
      <c r="AI704"/>
      <c r="AJ704"/>
      <c r="AK704"/>
      <c r="AL704"/>
      <c r="AM704"/>
      <c r="AN704"/>
      <c r="AO704"/>
      <c r="AP704"/>
      <c r="AQ704"/>
      <c r="AR704"/>
      <c r="AS704"/>
      <c r="AT704"/>
      <c r="AU704"/>
      <c r="AV704"/>
      <c r="AW704"/>
      <c r="AX704"/>
      <c r="AY704"/>
      <c r="AZ704"/>
      <c r="BA704"/>
      <c r="BB704"/>
      <c r="BC704"/>
      <c r="BD704"/>
    </row>
    <row r="705" spans="2:56" ht="15.75" customHeight="1">
      <c r="B705" s="4" t="s">
        <v>203</v>
      </c>
      <c r="C705" s="11"/>
      <c r="D705" s="11"/>
      <c r="E705" s="11"/>
      <c r="F705" s="11"/>
      <c r="G705" s="11"/>
      <c r="H705" s="11"/>
      <c r="I705" s="11"/>
      <c r="J705" s="11"/>
      <c r="K705" s="11"/>
      <c r="L705" s="11"/>
      <c r="M705" s="11"/>
      <c r="N705"/>
      <c r="O705"/>
      <c r="P705"/>
      <c r="Q705"/>
      <c r="R705"/>
      <c r="S705"/>
      <c r="T705"/>
      <c r="U705"/>
      <c r="V705"/>
      <c r="W705"/>
      <c r="X705"/>
      <c r="Y705"/>
      <c r="Z705"/>
      <c r="AA705"/>
      <c r="AB705"/>
      <c r="AC705"/>
      <c r="AD705"/>
      <c r="AE705"/>
      <c r="AF705"/>
      <c r="AG705"/>
      <c r="AH705"/>
      <c r="AI705"/>
      <c r="AJ705"/>
      <c r="AK705"/>
      <c r="AL705"/>
      <c r="AM705"/>
      <c r="AN705"/>
      <c r="AO705"/>
      <c r="AP705"/>
      <c r="AQ705"/>
      <c r="AR705"/>
      <c r="AS705"/>
      <c r="AT705"/>
      <c r="AU705"/>
      <c r="AV705"/>
      <c r="AW705"/>
      <c r="AX705"/>
      <c r="AY705"/>
      <c r="AZ705"/>
      <c r="BA705"/>
      <c r="BB705"/>
      <c r="BC705"/>
      <c r="BD705"/>
    </row>
    <row r="706" spans="2:56" ht="15.75" customHeight="1">
      <c r="B706" s="4" t="s">
        <v>204</v>
      </c>
      <c r="C706" s="11"/>
      <c r="D706" s="11"/>
      <c r="E706" s="11"/>
      <c r="F706" s="11"/>
      <c r="G706" s="11"/>
      <c r="H706" s="11"/>
      <c r="I706" s="11"/>
      <c r="J706" s="11"/>
      <c r="K706" s="11"/>
      <c r="L706" s="11"/>
      <c r="M706" s="11"/>
      <c r="N706"/>
      <c r="O706"/>
      <c r="P706"/>
      <c r="Q706"/>
      <c r="R706"/>
      <c r="S706"/>
      <c r="T706"/>
      <c r="U706"/>
      <c r="V706"/>
      <c r="W706"/>
      <c r="X706"/>
      <c r="Y706"/>
      <c r="Z706"/>
      <c r="AA706"/>
      <c r="AB706"/>
      <c r="AC706"/>
      <c r="AD706"/>
      <c r="AE706"/>
      <c r="AF706"/>
      <c r="AG706"/>
      <c r="AH706"/>
      <c r="AI706"/>
      <c r="AJ706"/>
      <c r="AK706"/>
      <c r="AL706"/>
      <c r="AM706"/>
      <c r="AN706"/>
      <c r="AO706"/>
      <c r="AP706"/>
      <c r="AQ706"/>
      <c r="AR706"/>
      <c r="AS706"/>
      <c r="AT706"/>
      <c r="AU706"/>
      <c r="AV706"/>
      <c r="AW706"/>
      <c r="AX706"/>
      <c r="AY706"/>
      <c r="AZ706"/>
      <c r="BA706"/>
      <c r="BB706"/>
      <c r="BC706"/>
      <c r="BD706"/>
    </row>
    <row r="707" spans="2:56" ht="15.75" customHeight="1">
      <c r="B707" s="4" t="s">
        <v>205</v>
      </c>
      <c r="C707" s="11"/>
      <c r="D707" s="11"/>
      <c r="E707" s="11"/>
      <c r="F707" s="11"/>
      <c r="G707" s="11"/>
      <c r="H707" s="11"/>
      <c r="I707" s="11"/>
      <c r="J707" s="11"/>
      <c r="K707" s="11"/>
      <c r="L707" s="11"/>
      <c r="M707" s="11"/>
      <c r="N707"/>
      <c r="O707"/>
      <c r="P707"/>
      <c r="Q707"/>
      <c r="R707"/>
      <c r="S707"/>
      <c r="T707"/>
      <c r="U707"/>
      <c r="V707"/>
      <c r="W707"/>
      <c r="X707"/>
      <c r="Y707"/>
      <c r="Z707"/>
      <c r="AA707"/>
      <c r="AB707"/>
      <c r="AC707"/>
      <c r="AD707"/>
      <c r="AE707"/>
      <c r="AF707"/>
      <c r="AG707"/>
      <c r="AH707"/>
      <c r="AI707"/>
      <c r="AJ707"/>
      <c r="AK707"/>
      <c r="AL707"/>
      <c r="AM707"/>
      <c r="AN707"/>
      <c r="AO707"/>
      <c r="AP707"/>
      <c r="AQ707"/>
      <c r="AR707"/>
      <c r="AS707"/>
      <c r="AT707"/>
      <c r="AU707"/>
      <c r="AV707"/>
      <c r="AW707"/>
      <c r="AX707"/>
      <c r="AY707"/>
      <c r="AZ707"/>
      <c r="BA707"/>
      <c r="BB707"/>
      <c r="BC707"/>
      <c r="BD707"/>
    </row>
    <row r="708" spans="2:56" ht="15.75" customHeight="1">
      <c r="B708" s="4" t="s">
        <v>206</v>
      </c>
      <c r="C708" s="11"/>
      <c r="D708" s="11"/>
      <c r="E708" s="11"/>
      <c r="F708" s="11"/>
      <c r="G708" s="11"/>
      <c r="H708" s="11"/>
      <c r="I708" s="11"/>
      <c r="J708" s="11"/>
      <c r="K708" s="11"/>
      <c r="L708" s="11"/>
      <c r="M708" s="11"/>
      <c r="N708"/>
      <c r="O708"/>
      <c r="P708"/>
      <c r="Q708"/>
      <c r="R708"/>
      <c r="S708"/>
      <c r="T708"/>
      <c r="U708"/>
      <c r="V708"/>
      <c r="W708"/>
      <c r="X708"/>
      <c r="Y708"/>
      <c r="Z708"/>
      <c r="AA708"/>
      <c r="AB708"/>
      <c r="AC708"/>
      <c r="AD708"/>
      <c r="AE708"/>
      <c r="AF708"/>
      <c r="AG708"/>
      <c r="AH708"/>
      <c r="AI708"/>
      <c r="AJ708"/>
      <c r="AK708"/>
      <c r="AL708"/>
      <c r="AM708"/>
      <c r="AN708"/>
      <c r="AO708"/>
      <c r="AP708"/>
      <c r="AQ708"/>
      <c r="AR708"/>
      <c r="AS708"/>
      <c r="AT708"/>
      <c r="AU708"/>
      <c r="AV708"/>
      <c r="AW708"/>
      <c r="AX708"/>
      <c r="AY708"/>
      <c r="AZ708"/>
      <c r="BA708"/>
      <c r="BB708"/>
      <c r="BC708"/>
      <c r="BD708"/>
    </row>
    <row r="709" spans="2:56" ht="15.75" customHeight="1">
      <c r="B709" s="4" t="s">
        <v>207</v>
      </c>
      <c r="C709" s="11"/>
      <c r="D709" s="11"/>
      <c r="E709" s="11"/>
      <c r="F709" s="11"/>
      <c r="G709" s="11"/>
      <c r="H709" s="11"/>
      <c r="I709" s="11"/>
      <c r="J709" s="11"/>
      <c r="K709" s="11"/>
      <c r="L709" s="11"/>
      <c r="M709" s="11"/>
      <c r="N709"/>
      <c r="O709"/>
      <c r="P709"/>
      <c r="Q709"/>
      <c r="R709"/>
      <c r="S709"/>
      <c r="T709"/>
      <c r="U709"/>
      <c r="V709"/>
      <c r="W709"/>
      <c r="X709"/>
      <c r="Y709"/>
      <c r="Z709"/>
      <c r="AA709"/>
      <c r="AB709"/>
      <c r="AC709"/>
      <c r="AD709"/>
      <c r="AE709"/>
      <c r="AF709"/>
      <c r="AG709"/>
      <c r="AH709"/>
      <c r="AI709"/>
      <c r="AJ709"/>
      <c r="AK709"/>
      <c r="AL709"/>
      <c r="AM709"/>
      <c r="AN709"/>
      <c r="AO709"/>
      <c r="AP709"/>
      <c r="AQ709"/>
      <c r="AR709"/>
      <c r="AS709"/>
      <c r="AT709"/>
      <c r="AU709"/>
      <c r="AV709"/>
      <c r="AW709"/>
      <c r="AX709"/>
      <c r="AY709"/>
      <c r="AZ709"/>
      <c r="BA709"/>
      <c r="BB709"/>
      <c r="BC709"/>
      <c r="BD709"/>
    </row>
    <row r="710" spans="2:56" ht="15.75" customHeight="1">
      <c r="B710" s="4" t="s">
        <v>208</v>
      </c>
      <c r="C710" s="11"/>
      <c r="D710" s="11"/>
      <c r="E710" s="11"/>
      <c r="F710" s="11"/>
      <c r="G710" s="11"/>
      <c r="H710" s="11"/>
      <c r="I710" s="11"/>
      <c r="J710" s="11"/>
      <c r="K710" s="11"/>
      <c r="L710" s="11"/>
      <c r="M710" s="11"/>
      <c r="N710"/>
      <c r="O710"/>
      <c r="P710"/>
      <c r="Q710"/>
      <c r="R710"/>
      <c r="S710"/>
      <c r="T710"/>
      <c r="U710"/>
      <c r="V710"/>
      <c r="W710"/>
      <c r="X710"/>
      <c r="Y710"/>
      <c r="Z710"/>
      <c r="AA710"/>
      <c r="AB710"/>
      <c r="AC710"/>
      <c r="AD710"/>
      <c r="AE710"/>
      <c r="AF710"/>
      <c r="AG710"/>
      <c r="AH710"/>
      <c r="AI710"/>
      <c r="AJ710"/>
      <c r="AK710"/>
      <c r="AL710"/>
      <c r="AM710"/>
      <c r="AN710"/>
      <c r="AO710"/>
      <c r="AP710"/>
      <c r="AQ710"/>
      <c r="AR710"/>
      <c r="AS710"/>
      <c r="AT710"/>
      <c r="AU710"/>
      <c r="AV710"/>
      <c r="AW710"/>
      <c r="AX710"/>
      <c r="AY710"/>
      <c r="AZ710"/>
      <c r="BA710"/>
      <c r="BB710"/>
      <c r="BC710"/>
      <c r="BD710"/>
    </row>
    <row r="711" spans="2:56" ht="15.75" customHeight="1">
      <c r="B711" s="4" t="s">
        <v>209</v>
      </c>
      <c r="C711" s="11"/>
      <c r="D711" s="11"/>
      <c r="E711" s="11"/>
      <c r="F711" s="11"/>
      <c r="G711" s="11"/>
      <c r="H711" s="11"/>
      <c r="I711" s="11"/>
      <c r="J711" s="11"/>
      <c r="K711" s="11"/>
      <c r="L711" s="11"/>
      <c r="M711" s="11"/>
      <c r="N711"/>
      <c r="O711"/>
      <c r="P711"/>
      <c r="Q711"/>
      <c r="R711"/>
      <c r="S711"/>
      <c r="T711"/>
      <c r="U711"/>
      <c r="V711"/>
      <c r="W711"/>
      <c r="X711"/>
      <c r="Y711"/>
      <c r="Z711"/>
      <c r="AA711"/>
      <c r="AB711"/>
      <c r="AC711"/>
      <c r="AD711"/>
      <c r="AE711"/>
      <c r="AF711"/>
      <c r="AG711"/>
      <c r="AH711"/>
      <c r="AI711"/>
      <c r="AJ711"/>
      <c r="AK711"/>
      <c r="AL711"/>
      <c r="AM711"/>
      <c r="AN711"/>
      <c r="AO711"/>
      <c r="AP711"/>
      <c r="AQ711"/>
      <c r="AR711"/>
      <c r="AS711"/>
      <c r="AT711"/>
      <c r="AU711"/>
      <c r="AV711"/>
      <c r="AW711"/>
      <c r="AX711"/>
      <c r="AY711"/>
      <c r="AZ711"/>
      <c r="BA711"/>
      <c r="BB711"/>
      <c r="BC711"/>
      <c r="BD711"/>
    </row>
    <row r="712" spans="2:56" ht="15.75" customHeight="1">
      <c r="B712" s="4" t="s">
        <v>210</v>
      </c>
      <c r="C712" s="11"/>
      <c r="D712" s="11"/>
      <c r="E712" s="11"/>
      <c r="F712" s="11"/>
      <c r="G712" s="11"/>
      <c r="H712" s="11"/>
      <c r="I712" s="11"/>
      <c r="J712" s="11"/>
      <c r="K712" s="11"/>
      <c r="L712" s="11"/>
      <c r="M712" s="11"/>
      <c r="N712"/>
      <c r="O712"/>
      <c r="P712"/>
      <c r="Q712"/>
      <c r="R712"/>
      <c r="S712"/>
      <c r="T712"/>
      <c r="U712"/>
      <c r="V712"/>
      <c r="W712"/>
      <c r="X712"/>
      <c r="Y712"/>
      <c r="Z712"/>
      <c r="AA712"/>
      <c r="AB712"/>
      <c r="AC712"/>
      <c r="AD712"/>
      <c r="AE712"/>
      <c r="AF712"/>
      <c r="AG712"/>
      <c r="AH712"/>
      <c r="AI712"/>
      <c r="AJ712"/>
      <c r="AK712"/>
      <c r="AL712"/>
      <c r="AM712"/>
      <c r="AN712"/>
      <c r="AO712"/>
      <c r="AP712"/>
      <c r="AQ712"/>
      <c r="AR712"/>
      <c r="AS712"/>
      <c r="AT712"/>
      <c r="AU712"/>
      <c r="AV712"/>
      <c r="AW712"/>
      <c r="AX712"/>
      <c r="AY712"/>
      <c r="AZ712"/>
      <c r="BA712"/>
      <c r="BB712"/>
      <c r="BC712"/>
      <c r="BD712"/>
    </row>
    <row r="713" spans="2:56" ht="15.75" customHeight="1">
      <c r="B713" s="11"/>
      <c r="C713" s="11"/>
      <c r="D713" s="11"/>
      <c r="E713" s="11"/>
      <c r="F713" s="11"/>
      <c r="G713" s="11"/>
      <c r="H713" s="11"/>
      <c r="I713" s="11"/>
      <c r="J713" s="11"/>
      <c r="K713" s="11"/>
      <c r="L713" s="11"/>
      <c r="M713" s="11"/>
      <c r="N713"/>
      <c r="O713"/>
      <c r="P713"/>
      <c r="Q713"/>
      <c r="R713"/>
      <c r="S713"/>
      <c r="T713"/>
      <c r="U713"/>
      <c r="V713"/>
      <c r="W713"/>
      <c r="X713"/>
      <c r="Y713"/>
      <c r="Z713"/>
      <c r="AA713"/>
      <c r="AB713"/>
      <c r="AC713"/>
      <c r="AD713"/>
      <c r="AE713"/>
      <c r="AF713"/>
      <c r="AG713"/>
      <c r="AH713"/>
      <c r="AI713"/>
      <c r="AJ713"/>
      <c r="AK713"/>
      <c r="AL713"/>
      <c r="AM713"/>
      <c r="AN713"/>
      <c r="AO713"/>
      <c r="AP713"/>
      <c r="AQ713"/>
      <c r="AR713"/>
      <c r="AS713"/>
      <c r="AT713"/>
      <c r="AU713"/>
      <c r="AV713"/>
      <c r="AW713"/>
      <c r="AX713"/>
      <c r="AY713"/>
      <c r="AZ713"/>
      <c r="BA713"/>
      <c r="BB713"/>
      <c r="BC713"/>
      <c r="BD713"/>
    </row>
    <row r="714" spans="2:56" ht="15.75" customHeight="1">
      <c r="B714" s="11"/>
      <c r="C714" s="11"/>
      <c r="D714" s="11"/>
      <c r="E714" s="11"/>
      <c r="F714" s="11"/>
      <c r="G714" s="11"/>
      <c r="H714" s="11"/>
      <c r="I714" s="11"/>
      <c r="J714" s="11"/>
      <c r="K714" s="11"/>
      <c r="L714" s="11"/>
      <c r="M714" s="11"/>
      <c r="N714"/>
      <c r="O714"/>
      <c r="P714"/>
      <c r="Q714"/>
      <c r="R714"/>
      <c r="S714"/>
      <c r="T714"/>
      <c r="U714"/>
      <c r="V714"/>
      <c r="W714"/>
      <c r="X714"/>
      <c r="Y714"/>
      <c r="Z714"/>
      <c r="AA714"/>
      <c r="AB714"/>
      <c r="AC714"/>
      <c r="AD714"/>
      <c r="AE714"/>
      <c r="AF714"/>
      <c r="AG714"/>
      <c r="AH714"/>
      <c r="AI714"/>
      <c r="AJ714"/>
      <c r="AK714"/>
      <c r="AL714"/>
      <c r="AM714"/>
      <c r="AN714"/>
      <c r="AO714"/>
      <c r="AP714"/>
      <c r="AQ714"/>
      <c r="AR714"/>
      <c r="AS714"/>
      <c r="AT714"/>
      <c r="AU714"/>
      <c r="AV714"/>
      <c r="AW714"/>
      <c r="AX714"/>
      <c r="AY714"/>
      <c r="AZ714"/>
      <c r="BA714"/>
      <c r="BB714"/>
      <c r="BC714"/>
      <c r="BD714"/>
    </row>
    <row r="715" spans="2:56" ht="15.75" customHeight="1">
      <c r="B715" s="11"/>
      <c r="C715" s="6" t="s">
        <v>1124</v>
      </c>
      <c r="D715" s="11"/>
      <c r="E715" s="11"/>
      <c r="F715" s="11"/>
      <c r="G715" s="11"/>
      <c r="H715" s="11"/>
      <c r="I715" s="11"/>
      <c r="J715" s="11"/>
      <c r="K715" s="11"/>
      <c r="L715" s="11"/>
      <c r="M715" s="11"/>
      <c r="N715"/>
      <c r="O715"/>
      <c r="P715"/>
      <c r="Q715"/>
      <c r="R715"/>
      <c r="S715"/>
      <c r="T715"/>
      <c r="U715"/>
      <c r="V715"/>
      <c r="W715"/>
      <c r="X715"/>
      <c r="Y715"/>
      <c r="Z715"/>
      <c r="AA715"/>
      <c r="AB715"/>
      <c r="AC715"/>
      <c r="AD715"/>
      <c r="AE715"/>
      <c r="AF715"/>
      <c r="AG715"/>
      <c r="AH715"/>
      <c r="AI715"/>
      <c r="AJ715"/>
      <c r="AK715"/>
      <c r="AL715"/>
      <c r="AM715"/>
      <c r="AN715"/>
      <c r="AO715"/>
      <c r="AP715"/>
      <c r="AQ715"/>
      <c r="AR715"/>
      <c r="AS715"/>
      <c r="AT715"/>
      <c r="AU715"/>
      <c r="AV715"/>
      <c r="AW715"/>
      <c r="AX715"/>
      <c r="AY715"/>
      <c r="AZ715"/>
      <c r="BA715"/>
      <c r="BB715"/>
      <c r="BC715"/>
      <c r="BD715"/>
    </row>
    <row r="716" spans="2:56" ht="15.75" customHeight="1">
      <c r="B716" s="11"/>
      <c r="C716" s="11"/>
      <c r="D716" s="11"/>
      <c r="E716" s="11"/>
      <c r="F716" s="11"/>
      <c r="G716" s="11"/>
      <c r="H716" s="11"/>
      <c r="I716" s="11"/>
      <c r="J716" s="11"/>
      <c r="K716" s="11"/>
      <c r="L716" s="11"/>
      <c r="M716" s="11"/>
      <c r="N716"/>
      <c r="O716"/>
      <c r="P716"/>
      <c r="Q716"/>
      <c r="R716"/>
      <c r="S716"/>
      <c r="T716"/>
      <c r="U716"/>
      <c r="V716"/>
      <c r="W716"/>
      <c r="X716"/>
      <c r="Y716"/>
      <c r="Z716"/>
      <c r="AA716"/>
      <c r="AB716"/>
      <c r="AC716"/>
      <c r="AD716"/>
      <c r="AE716"/>
      <c r="AF716"/>
      <c r="AG716"/>
      <c r="AH716"/>
      <c r="AI716"/>
      <c r="AJ716"/>
      <c r="AK716"/>
      <c r="AL716"/>
      <c r="AM716"/>
      <c r="AN716"/>
      <c r="AO716"/>
      <c r="AP716"/>
      <c r="AQ716"/>
      <c r="AR716"/>
      <c r="AS716"/>
      <c r="AT716"/>
      <c r="AU716"/>
      <c r="AV716"/>
      <c r="AW716"/>
      <c r="AX716"/>
      <c r="AY716"/>
      <c r="AZ716"/>
      <c r="BA716"/>
      <c r="BB716"/>
      <c r="BC716"/>
      <c r="BD716"/>
    </row>
    <row r="717" spans="2:56" ht="15.75" customHeight="1">
      <c r="B717" s="11"/>
      <c r="C717" s="11"/>
      <c r="D717" s="11"/>
      <c r="E717" s="11"/>
      <c r="F717" s="11"/>
      <c r="G717" s="11"/>
      <c r="H717" s="11"/>
      <c r="I717" s="11"/>
      <c r="J717" s="11"/>
      <c r="K717" s="11"/>
      <c r="L717" s="11"/>
      <c r="M717" s="11"/>
      <c r="N717"/>
      <c r="O717"/>
      <c r="P717"/>
      <c r="Q717"/>
      <c r="R717"/>
      <c r="S717"/>
      <c r="T717"/>
      <c r="U717"/>
      <c r="V717"/>
      <c r="W717"/>
      <c r="X717"/>
      <c r="Y717"/>
      <c r="Z717"/>
      <c r="AA717"/>
      <c r="AB717"/>
      <c r="AC717"/>
      <c r="AD717"/>
      <c r="AE717"/>
      <c r="AF717"/>
      <c r="AG717"/>
      <c r="AH717"/>
      <c r="AI717"/>
      <c r="AJ717"/>
      <c r="AK717"/>
      <c r="AL717"/>
      <c r="AM717"/>
      <c r="AN717"/>
      <c r="AO717"/>
      <c r="AP717"/>
      <c r="AQ717"/>
      <c r="AR717"/>
      <c r="AS717"/>
      <c r="AT717"/>
      <c r="AU717"/>
      <c r="AV717"/>
      <c r="AW717"/>
      <c r="AX717"/>
      <c r="AY717"/>
      <c r="AZ717"/>
      <c r="BA717"/>
      <c r="BB717"/>
      <c r="BC717"/>
      <c r="BD717"/>
    </row>
    <row r="718" spans="2:56" ht="15.75" customHeight="1">
      <c r="B718" s="11"/>
      <c r="C718" s="11"/>
      <c r="D718" s="11"/>
      <c r="E718" s="11"/>
      <c r="F718" s="11"/>
      <c r="G718" s="11"/>
      <c r="H718" s="11"/>
      <c r="I718" s="11"/>
      <c r="J718" s="11"/>
      <c r="K718" s="11"/>
      <c r="L718" s="11"/>
      <c r="M718" s="11"/>
      <c r="N718"/>
      <c r="O718"/>
      <c r="P718"/>
      <c r="Q718"/>
      <c r="R718"/>
      <c r="S718"/>
      <c r="T718"/>
      <c r="U718"/>
      <c r="V718"/>
      <c r="W718"/>
      <c r="X718"/>
      <c r="Y718"/>
      <c r="Z718"/>
      <c r="AA718"/>
      <c r="AB718"/>
      <c r="AC718"/>
      <c r="AD718"/>
      <c r="AE718"/>
      <c r="AF718"/>
      <c r="AG718"/>
      <c r="AH718"/>
      <c r="AI718"/>
      <c r="AJ718"/>
      <c r="AK718"/>
      <c r="AL718"/>
      <c r="AM718"/>
      <c r="AN718"/>
      <c r="AO718"/>
      <c r="AP718"/>
      <c r="AQ718"/>
      <c r="AR718"/>
      <c r="AS718"/>
      <c r="AT718"/>
      <c r="AU718"/>
      <c r="AV718"/>
      <c r="AW718"/>
      <c r="AX718"/>
      <c r="AY718"/>
      <c r="AZ718"/>
      <c r="BA718"/>
      <c r="BB718"/>
      <c r="BC718"/>
      <c r="BD718"/>
    </row>
    <row r="719" spans="2:56" ht="15.75" customHeight="1">
      <c r="B719" s="11"/>
      <c r="C719" s="11"/>
      <c r="D719" s="11"/>
      <c r="E719" s="11"/>
      <c r="F719" s="11"/>
      <c r="G719" s="11"/>
      <c r="H719" s="11"/>
      <c r="I719" s="11"/>
      <c r="J719" s="11"/>
      <c r="K719" s="11"/>
      <c r="L719" s="11"/>
      <c r="M719" s="11"/>
      <c r="N719"/>
      <c r="O719"/>
      <c r="P719"/>
      <c r="Q719"/>
      <c r="R719"/>
      <c r="S719"/>
      <c r="T719"/>
      <c r="U719"/>
      <c r="V719"/>
      <c r="W719"/>
      <c r="X719"/>
      <c r="Y719"/>
      <c r="Z719"/>
      <c r="AA719"/>
      <c r="AB719"/>
      <c r="AC719"/>
      <c r="AD719"/>
      <c r="AE719"/>
      <c r="AF719"/>
      <c r="AG719"/>
      <c r="AH719"/>
      <c r="AI719"/>
      <c r="AJ719"/>
      <c r="AK719"/>
      <c r="AL719"/>
      <c r="AM719"/>
      <c r="AN719"/>
      <c r="AO719"/>
      <c r="AP719"/>
      <c r="AQ719"/>
      <c r="AR719"/>
      <c r="AS719"/>
      <c r="AT719"/>
      <c r="AU719"/>
      <c r="AV719"/>
      <c r="AW719"/>
      <c r="AX719"/>
      <c r="AY719"/>
      <c r="AZ719"/>
      <c r="BA719"/>
      <c r="BB719"/>
      <c r="BC719"/>
      <c r="BD719"/>
    </row>
    <row r="720" spans="2:56" ht="15.75" customHeight="1">
      <c r="B720" s="11"/>
      <c r="C720" s="11"/>
      <c r="D720" s="11"/>
      <c r="E720" s="11"/>
      <c r="F720" s="11"/>
      <c r="G720" s="11"/>
      <c r="H720" s="11"/>
      <c r="I720" s="11"/>
      <c r="J720" s="11"/>
      <c r="K720" s="11"/>
      <c r="L720" s="11"/>
      <c r="M720" s="11"/>
      <c r="N720"/>
      <c r="O720"/>
      <c r="P720"/>
      <c r="Q720"/>
      <c r="R720"/>
      <c r="S720"/>
      <c r="T720"/>
      <c r="U720"/>
      <c r="V720"/>
      <c r="W720"/>
      <c r="X720"/>
      <c r="Y720"/>
      <c r="Z720"/>
      <c r="AA720"/>
      <c r="AB720"/>
      <c r="AC720"/>
      <c r="AD720"/>
      <c r="AE720"/>
      <c r="AF720"/>
      <c r="AG720"/>
      <c r="AH720"/>
      <c r="AI720"/>
      <c r="AJ720"/>
      <c r="AK720"/>
      <c r="AL720"/>
      <c r="AM720"/>
      <c r="AN720"/>
      <c r="AO720"/>
      <c r="AP720"/>
      <c r="AQ720"/>
      <c r="AR720"/>
      <c r="AS720"/>
      <c r="AT720"/>
      <c r="AU720"/>
      <c r="AV720"/>
      <c r="AW720"/>
      <c r="AX720"/>
      <c r="AY720"/>
      <c r="AZ720"/>
      <c r="BA720"/>
      <c r="BB720"/>
      <c r="BC720"/>
      <c r="BD720"/>
    </row>
    <row r="721" spans="2:56" ht="15.75" customHeight="1">
      <c r="B721" s="11"/>
      <c r="C721" s="11"/>
      <c r="D721" s="11"/>
      <c r="E721" s="11"/>
      <c r="F721" s="11"/>
      <c r="G721" s="11"/>
      <c r="H721" s="11"/>
      <c r="I721" s="11"/>
      <c r="J721" s="11"/>
      <c r="K721" s="11"/>
      <c r="L721" s="11"/>
      <c r="M721" s="11"/>
      <c r="N721"/>
      <c r="O721"/>
      <c r="P721"/>
      <c r="Q721"/>
      <c r="R721"/>
      <c r="S721"/>
      <c r="T721"/>
      <c r="U721"/>
      <c r="V721"/>
      <c r="W721"/>
      <c r="X721"/>
      <c r="Y721"/>
      <c r="Z721"/>
      <c r="AA721"/>
      <c r="AB721"/>
      <c r="AC721"/>
      <c r="AD721"/>
      <c r="AE721"/>
      <c r="AF721"/>
      <c r="AG721"/>
      <c r="AH721"/>
      <c r="AI721"/>
      <c r="AJ721"/>
      <c r="AK721"/>
      <c r="AL721"/>
      <c r="AM721"/>
      <c r="AN721"/>
      <c r="AO721"/>
      <c r="AP721"/>
      <c r="AQ721"/>
      <c r="AR721"/>
      <c r="AS721"/>
      <c r="AT721"/>
      <c r="AU721"/>
      <c r="AV721"/>
      <c r="AW721"/>
      <c r="AX721"/>
      <c r="AY721"/>
      <c r="AZ721"/>
      <c r="BA721"/>
      <c r="BB721"/>
      <c r="BC721"/>
      <c r="BD721"/>
    </row>
    <row r="722" spans="2:56" ht="15.75" customHeight="1">
      <c r="B722" s="11"/>
      <c r="C722" s="11"/>
      <c r="D722" s="11"/>
      <c r="E722" s="11"/>
      <c r="F722" s="11"/>
      <c r="G722" s="11"/>
      <c r="H722" s="11"/>
      <c r="I722" s="11"/>
      <c r="J722" s="11"/>
      <c r="K722" s="11"/>
      <c r="L722" s="11"/>
      <c r="M722" s="11"/>
      <c r="N722"/>
      <c r="O722"/>
      <c r="P722"/>
      <c r="Q722"/>
      <c r="R722"/>
      <c r="S722"/>
      <c r="T722"/>
      <c r="U722"/>
      <c r="V722"/>
      <c r="W722"/>
      <c r="X722"/>
      <c r="Y722"/>
      <c r="Z722"/>
      <c r="AA722"/>
      <c r="AB722"/>
      <c r="AC722"/>
      <c r="AD722"/>
      <c r="AE722"/>
      <c r="AF722"/>
      <c r="AG722"/>
      <c r="AH722"/>
      <c r="AI722"/>
      <c r="AJ722"/>
      <c r="AK722"/>
      <c r="AL722"/>
      <c r="AM722"/>
      <c r="AN722"/>
      <c r="AO722"/>
      <c r="AP722"/>
      <c r="AQ722"/>
      <c r="AR722"/>
      <c r="AS722"/>
      <c r="AT722"/>
      <c r="AU722"/>
      <c r="AV722"/>
      <c r="AW722"/>
      <c r="AX722"/>
      <c r="AY722"/>
      <c r="AZ722"/>
      <c r="BA722"/>
      <c r="BB722"/>
      <c r="BC722"/>
      <c r="BD722"/>
    </row>
    <row r="723" spans="2:56" ht="15.75" customHeight="1">
      <c r="B723" s="11"/>
      <c r="C723" s="11"/>
      <c r="D723" s="11"/>
      <c r="E723" s="11"/>
      <c r="F723" s="11"/>
      <c r="G723" s="11"/>
      <c r="H723" s="11"/>
      <c r="I723" s="11"/>
      <c r="J723" s="11"/>
      <c r="K723" s="11"/>
      <c r="L723" s="11"/>
      <c r="M723" s="11"/>
      <c r="N723"/>
      <c r="O723"/>
      <c r="P723"/>
      <c r="Q723"/>
      <c r="R723"/>
      <c r="S723"/>
      <c r="T723"/>
      <c r="U723"/>
      <c r="V723"/>
      <c r="W723"/>
      <c r="X723"/>
      <c r="Y723"/>
      <c r="Z723"/>
      <c r="AA723"/>
      <c r="AB723"/>
      <c r="AC723"/>
      <c r="AD723"/>
      <c r="AE723"/>
      <c r="AF723"/>
      <c r="AG723"/>
      <c r="AH723"/>
      <c r="AI723"/>
      <c r="AJ723"/>
      <c r="AK723"/>
      <c r="AL723"/>
      <c r="AM723"/>
      <c r="AN723"/>
      <c r="AO723"/>
      <c r="AP723"/>
      <c r="AQ723"/>
      <c r="AR723"/>
      <c r="AS723"/>
      <c r="AT723"/>
      <c r="AU723"/>
      <c r="AV723"/>
      <c r="AW723"/>
      <c r="AX723"/>
      <c r="AY723"/>
      <c r="AZ723"/>
      <c r="BA723"/>
      <c r="BB723"/>
      <c r="BC723"/>
      <c r="BD723"/>
    </row>
    <row r="724" spans="2:56" ht="15.75" customHeight="1">
      <c r="B724" s="11"/>
      <c r="C724" s="11"/>
      <c r="D724" s="11"/>
      <c r="E724" s="11"/>
      <c r="F724" s="11"/>
      <c r="G724" s="11"/>
      <c r="H724" s="11"/>
      <c r="I724" s="11"/>
      <c r="J724" s="11"/>
      <c r="K724" s="11"/>
      <c r="L724" s="11"/>
      <c r="M724" s="11"/>
      <c r="N724"/>
      <c r="O724"/>
      <c r="P724"/>
      <c r="Q724"/>
      <c r="R724"/>
      <c r="S724"/>
      <c r="T724"/>
      <c r="U724"/>
      <c r="V724"/>
      <c r="W724"/>
      <c r="X724"/>
      <c r="Y724"/>
      <c r="Z724"/>
      <c r="AA724"/>
      <c r="AB724"/>
      <c r="AC724"/>
      <c r="AD724"/>
      <c r="AE724"/>
      <c r="AF724"/>
      <c r="AG724"/>
      <c r="AH724"/>
      <c r="AI724"/>
      <c r="AJ724"/>
      <c r="AK724"/>
      <c r="AL724"/>
      <c r="AM724"/>
      <c r="AN724"/>
      <c r="AO724"/>
      <c r="AP724"/>
      <c r="AQ724"/>
      <c r="AR724"/>
      <c r="AS724"/>
      <c r="AT724"/>
      <c r="AU724"/>
      <c r="AV724"/>
      <c r="AW724"/>
      <c r="AX724"/>
      <c r="AY724"/>
      <c r="AZ724"/>
      <c r="BA724"/>
      <c r="BB724"/>
      <c r="BC724"/>
      <c r="BD724"/>
    </row>
    <row r="725" spans="2:56" ht="15.75" customHeight="1">
      <c r="B725" s="11"/>
      <c r="C725" s="11"/>
      <c r="D725" s="11"/>
      <c r="E725" s="11"/>
      <c r="F725" s="11"/>
      <c r="G725" s="11"/>
      <c r="H725" s="11"/>
      <c r="I725" s="11"/>
      <c r="J725" s="11"/>
      <c r="K725" s="11"/>
      <c r="L725" s="11"/>
      <c r="M725" s="11"/>
      <c r="N725"/>
      <c r="O725"/>
      <c r="P725"/>
      <c r="Q725"/>
      <c r="R725"/>
      <c r="S725"/>
      <c r="T725"/>
      <c r="U725"/>
      <c r="V725"/>
      <c r="W725"/>
      <c r="X725"/>
      <c r="Y725"/>
      <c r="Z725"/>
      <c r="AA725"/>
      <c r="AB725"/>
      <c r="AC725"/>
      <c r="AD725"/>
      <c r="AE725"/>
      <c r="AF725"/>
      <c r="AG725"/>
      <c r="AH725"/>
      <c r="AI725"/>
      <c r="AJ725"/>
      <c r="AK725"/>
      <c r="AL725"/>
      <c r="AM725"/>
      <c r="AN725"/>
      <c r="AO725"/>
      <c r="AP725"/>
      <c r="AQ725"/>
      <c r="AR725"/>
      <c r="AS725"/>
      <c r="AT725"/>
      <c r="AU725"/>
      <c r="AV725"/>
      <c r="AW725"/>
      <c r="AX725"/>
      <c r="AY725"/>
      <c r="AZ725"/>
      <c r="BA725"/>
      <c r="BB725"/>
      <c r="BC725"/>
      <c r="BD725"/>
    </row>
    <row r="726" spans="2:56" ht="15.75" customHeight="1">
      <c r="B726" s="11"/>
      <c r="C726" s="11"/>
      <c r="D726" s="11"/>
      <c r="E726" s="11"/>
      <c r="F726" s="11"/>
      <c r="G726" s="11"/>
      <c r="H726" s="11"/>
      <c r="I726" s="11"/>
      <c r="J726" s="11"/>
      <c r="K726" s="11"/>
      <c r="L726" s="11"/>
      <c r="M726" s="11"/>
      <c r="N726"/>
      <c r="O726"/>
      <c r="P726"/>
      <c r="Q726"/>
      <c r="R726"/>
      <c r="S726"/>
      <c r="T726"/>
      <c r="U726"/>
      <c r="V726"/>
      <c r="W726"/>
      <c r="X726"/>
      <c r="Y726"/>
      <c r="Z726"/>
      <c r="AA726"/>
      <c r="AB726"/>
      <c r="AC726"/>
      <c r="AD726"/>
      <c r="AE726"/>
      <c r="AF726"/>
      <c r="AG726"/>
      <c r="AH726"/>
      <c r="AI726"/>
      <c r="AJ726"/>
      <c r="AK726"/>
      <c r="AL726"/>
      <c r="AM726"/>
      <c r="AN726"/>
      <c r="AO726"/>
      <c r="AP726"/>
      <c r="AQ726"/>
      <c r="AR726"/>
      <c r="AS726"/>
      <c r="AT726"/>
      <c r="AU726"/>
      <c r="AV726"/>
      <c r="AW726"/>
      <c r="AX726"/>
      <c r="AY726"/>
      <c r="AZ726"/>
      <c r="BA726"/>
      <c r="BB726"/>
      <c r="BC726"/>
      <c r="BD726"/>
    </row>
    <row r="727" spans="2:56" ht="15.75" customHeight="1">
      <c r="B727" s="11"/>
      <c r="C727" s="11"/>
      <c r="D727" s="11"/>
      <c r="E727" s="11"/>
      <c r="F727" s="11"/>
      <c r="G727" s="11"/>
      <c r="H727" s="11"/>
      <c r="I727" s="11"/>
      <c r="J727" s="11"/>
      <c r="K727" s="11"/>
      <c r="L727" s="11"/>
      <c r="M727" s="11"/>
      <c r="N727"/>
      <c r="O727"/>
      <c r="P727"/>
      <c r="Q727"/>
      <c r="R727"/>
      <c r="S727"/>
      <c r="T727"/>
      <c r="U727"/>
      <c r="V727"/>
      <c r="W727"/>
      <c r="X727"/>
      <c r="Y727"/>
      <c r="Z727"/>
      <c r="AA727"/>
      <c r="AB727"/>
      <c r="AC727"/>
      <c r="AD727"/>
      <c r="AE727"/>
      <c r="AF727"/>
      <c r="AG727"/>
      <c r="AH727"/>
      <c r="AI727"/>
      <c r="AJ727"/>
      <c r="AK727"/>
      <c r="AL727"/>
      <c r="AM727"/>
      <c r="AN727"/>
      <c r="AO727"/>
      <c r="AP727"/>
      <c r="AQ727"/>
      <c r="AR727"/>
      <c r="AS727"/>
      <c r="AT727"/>
      <c r="AU727"/>
      <c r="AV727"/>
      <c r="AW727"/>
      <c r="AX727"/>
      <c r="AY727"/>
      <c r="AZ727"/>
      <c r="BA727"/>
      <c r="BB727"/>
      <c r="BC727"/>
      <c r="BD727"/>
    </row>
    <row r="728" spans="2:56" ht="15.75" customHeight="1">
      <c r="B728" s="11"/>
      <c r="C728" s="11"/>
      <c r="D728" s="11"/>
      <c r="E728" s="11"/>
      <c r="F728" s="11"/>
      <c r="G728" s="11"/>
      <c r="H728" s="11"/>
      <c r="I728" s="11"/>
      <c r="J728" s="11"/>
      <c r="K728" s="11"/>
      <c r="L728" s="11"/>
      <c r="M728" s="11"/>
      <c r="N728"/>
      <c r="O728"/>
      <c r="P728"/>
      <c r="Q728"/>
      <c r="R728"/>
      <c r="S728"/>
      <c r="T728"/>
      <c r="U728"/>
      <c r="V728"/>
      <c r="W728"/>
      <c r="X728"/>
      <c r="Y728"/>
      <c r="Z728"/>
      <c r="AA728"/>
      <c r="AB728"/>
      <c r="AC728"/>
      <c r="AD728"/>
      <c r="AE728"/>
      <c r="AF728"/>
      <c r="AG728"/>
      <c r="AH728"/>
      <c r="AI728"/>
      <c r="AJ728"/>
      <c r="AK728"/>
      <c r="AL728"/>
      <c r="AM728"/>
      <c r="AN728"/>
      <c r="AO728"/>
      <c r="AP728"/>
      <c r="AQ728"/>
      <c r="AR728"/>
      <c r="AS728"/>
      <c r="AT728"/>
      <c r="AU728"/>
      <c r="AV728"/>
      <c r="AW728"/>
      <c r="AX728"/>
      <c r="AY728"/>
      <c r="AZ728"/>
      <c r="BA728"/>
      <c r="BB728"/>
      <c r="BC728"/>
      <c r="BD728"/>
    </row>
    <row r="729" spans="2:56" ht="15.75" customHeight="1">
      <c r="B729" s="11"/>
      <c r="C729" s="11"/>
      <c r="D729" s="11"/>
      <c r="E729" s="11"/>
      <c r="F729" s="11"/>
      <c r="G729" s="11"/>
      <c r="H729" s="11"/>
      <c r="I729" s="11"/>
      <c r="J729" s="11"/>
      <c r="K729" s="11"/>
      <c r="L729" s="11"/>
      <c r="M729" s="11"/>
      <c r="N729"/>
      <c r="O729"/>
      <c r="P729"/>
      <c r="Q729"/>
      <c r="R729"/>
      <c r="S729"/>
      <c r="T729"/>
      <c r="U729"/>
      <c r="V729"/>
      <c r="W729"/>
      <c r="X729"/>
      <c r="Y729"/>
      <c r="Z729"/>
      <c r="AA729"/>
      <c r="AB729"/>
      <c r="AC729"/>
      <c r="AD729"/>
      <c r="AE729"/>
      <c r="AF729"/>
      <c r="AG729"/>
      <c r="AH729"/>
      <c r="AI729"/>
      <c r="AJ729"/>
      <c r="AK729"/>
      <c r="AL729"/>
      <c r="AM729"/>
      <c r="AN729"/>
      <c r="AO729"/>
      <c r="AP729"/>
      <c r="AQ729"/>
      <c r="AR729"/>
      <c r="AS729"/>
      <c r="AT729"/>
      <c r="AU729"/>
      <c r="AV729"/>
      <c r="AW729"/>
      <c r="AX729"/>
      <c r="AY729"/>
      <c r="AZ729"/>
      <c r="BA729"/>
      <c r="BB729"/>
      <c r="BC729"/>
      <c r="BD729"/>
    </row>
    <row r="730" spans="2:56" ht="15.75" customHeight="1">
      <c r="B730" s="11"/>
      <c r="C730" s="11"/>
      <c r="D730" s="11"/>
      <c r="E730" s="11"/>
      <c r="F730" s="11"/>
      <c r="G730" s="11"/>
      <c r="H730" s="11"/>
      <c r="I730" s="11"/>
      <c r="J730" s="11"/>
      <c r="K730" s="11"/>
      <c r="L730" s="11"/>
      <c r="M730" s="11"/>
      <c r="N730"/>
      <c r="O730"/>
      <c r="P730"/>
      <c r="Q730"/>
      <c r="R730"/>
      <c r="S730"/>
      <c r="T730"/>
      <c r="U730"/>
      <c r="V730"/>
      <c r="W730"/>
      <c r="X730"/>
      <c r="Y730"/>
      <c r="Z730"/>
      <c r="AA730"/>
      <c r="AB730"/>
      <c r="AC730"/>
      <c r="AD730"/>
      <c r="AE730"/>
      <c r="AF730"/>
      <c r="AG730"/>
      <c r="AH730"/>
      <c r="AI730"/>
      <c r="AJ730"/>
      <c r="AK730"/>
      <c r="AL730"/>
      <c r="AM730"/>
      <c r="AN730"/>
      <c r="AO730"/>
      <c r="AP730"/>
      <c r="AQ730"/>
      <c r="AR730"/>
      <c r="AS730"/>
      <c r="AT730"/>
      <c r="AU730"/>
      <c r="AV730"/>
      <c r="AW730"/>
      <c r="AX730"/>
      <c r="AY730"/>
      <c r="AZ730"/>
      <c r="BA730"/>
      <c r="BB730"/>
      <c r="BC730"/>
      <c r="BD730"/>
    </row>
    <row r="731" spans="2:56" ht="15.75" customHeight="1">
      <c r="B731" s="11"/>
      <c r="C731" s="11"/>
      <c r="D731" s="11"/>
      <c r="E731" s="11"/>
      <c r="F731" s="11"/>
      <c r="G731" s="11"/>
      <c r="H731" s="11"/>
      <c r="I731" s="11"/>
      <c r="J731" s="11"/>
      <c r="K731" s="11"/>
      <c r="L731" s="11"/>
      <c r="M731" s="11"/>
      <c r="N731"/>
      <c r="O731"/>
      <c r="P731"/>
      <c r="Q731"/>
      <c r="R731"/>
      <c r="S731"/>
      <c r="T731"/>
      <c r="U731"/>
      <c r="V731"/>
      <c r="W731"/>
      <c r="X731"/>
      <c r="Y731"/>
      <c r="Z731"/>
      <c r="AA731"/>
      <c r="AB731"/>
      <c r="AC731"/>
      <c r="AD731"/>
      <c r="AE731"/>
      <c r="AF731"/>
      <c r="AG731"/>
      <c r="AH731"/>
      <c r="AI731"/>
      <c r="AJ731"/>
      <c r="AK731"/>
      <c r="AL731"/>
      <c r="AM731"/>
      <c r="AN731"/>
      <c r="AO731"/>
      <c r="AP731"/>
      <c r="AQ731"/>
      <c r="AR731"/>
      <c r="AS731"/>
      <c r="AT731"/>
      <c r="AU731"/>
      <c r="AV731"/>
      <c r="AW731"/>
      <c r="AX731"/>
      <c r="AY731"/>
      <c r="AZ731"/>
      <c r="BA731"/>
      <c r="BB731"/>
      <c r="BC731"/>
      <c r="BD731"/>
    </row>
    <row r="732" spans="2:56" ht="15.75" customHeight="1">
      <c r="B732" s="11"/>
      <c r="C732" s="11"/>
      <c r="D732" s="11"/>
      <c r="E732" s="11"/>
      <c r="F732" s="11"/>
      <c r="G732" s="11"/>
      <c r="H732" s="11"/>
      <c r="I732" s="11"/>
      <c r="J732" s="11"/>
      <c r="K732" s="11"/>
      <c r="L732" s="11"/>
      <c r="M732" s="11"/>
      <c r="N732"/>
      <c r="O732"/>
      <c r="P732"/>
      <c r="Q732"/>
      <c r="R732"/>
      <c r="S732"/>
      <c r="T732"/>
      <c r="U732"/>
      <c r="V732"/>
      <c r="W732"/>
      <c r="X732"/>
      <c r="Y732"/>
      <c r="Z732"/>
      <c r="AA732"/>
      <c r="AB732"/>
      <c r="AC732"/>
      <c r="AD732"/>
      <c r="AE732"/>
      <c r="AF732"/>
      <c r="AG732"/>
      <c r="AH732"/>
      <c r="AI732"/>
      <c r="AJ732"/>
      <c r="AK732"/>
      <c r="AL732"/>
      <c r="AM732"/>
      <c r="AN732"/>
      <c r="AO732"/>
      <c r="AP732"/>
      <c r="AQ732"/>
      <c r="AR732"/>
      <c r="AS732"/>
      <c r="AT732"/>
      <c r="AU732"/>
      <c r="AV732"/>
      <c r="AW732"/>
      <c r="AX732"/>
      <c r="AY732"/>
      <c r="AZ732"/>
      <c r="BA732"/>
      <c r="BB732"/>
      <c r="BC732"/>
      <c r="BD732"/>
    </row>
    <row r="733" spans="2:56" ht="15.75" customHeight="1">
      <c r="B733" s="11"/>
      <c r="C733" s="4"/>
      <c r="D733" s="11"/>
      <c r="E733" s="11"/>
      <c r="F733" s="11"/>
      <c r="G733" s="11"/>
      <c r="H733" s="11"/>
      <c r="I733" s="11"/>
      <c r="J733" s="11"/>
      <c r="K733" s="11"/>
      <c r="L733" s="11"/>
      <c r="M733" s="11"/>
      <c r="N733"/>
      <c r="O733"/>
      <c r="P733"/>
      <c r="Q733"/>
      <c r="R733"/>
      <c r="S733"/>
      <c r="T733"/>
      <c r="U733"/>
      <c r="V733"/>
      <c r="W733"/>
      <c r="X733"/>
      <c r="Y733"/>
      <c r="Z733"/>
      <c r="AA733"/>
      <c r="AB733"/>
      <c r="AC733"/>
      <c r="AD733"/>
      <c r="AE733"/>
      <c r="AF733"/>
      <c r="AG733"/>
      <c r="AH733"/>
      <c r="AI733"/>
      <c r="AJ733"/>
      <c r="AK733"/>
      <c r="AL733"/>
      <c r="AM733"/>
      <c r="AN733"/>
      <c r="AO733"/>
      <c r="AP733"/>
      <c r="AQ733"/>
      <c r="AR733"/>
      <c r="AS733"/>
      <c r="AT733"/>
      <c r="AU733"/>
      <c r="AV733"/>
      <c r="AW733"/>
      <c r="AX733"/>
      <c r="AY733"/>
      <c r="AZ733"/>
      <c r="BA733"/>
      <c r="BB733"/>
      <c r="BC733"/>
      <c r="BD733"/>
    </row>
    <row r="734" spans="2:56" ht="15.75" customHeight="1">
      <c r="B734" s="11"/>
      <c r="C734" s="11"/>
      <c r="D734" s="11"/>
      <c r="E734" s="11"/>
      <c r="F734" s="11"/>
      <c r="G734" s="11"/>
      <c r="H734" s="11"/>
      <c r="I734" s="11"/>
      <c r="J734" s="4"/>
      <c r="K734" s="11"/>
      <c r="L734" s="11"/>
      <c r="M734" s="11"/>
      <c r="N734"/>
      <c r="O734"/>
      <c r="P734"/>
      <c r="Q734"/>
      <c r="R734"/>
      <c r="S734"/>
      <c r="T734"/>
      <c r="U734"/>
      <c r="V734"/>
      <c r="W734"/>
      <c r="X734"/>
      <c r="Y734"/>
      <c r="Z734"/>
      <c r="AA734"/>
      <c r="AB734"/>
      <c r="AC734"/>
      <c r="AD734"/>
      <c r="AE734"/>
      <c r="AF734"/>
      <c r="AG734"/>
      <c r="AH734"/>
      <c r="AI734"/>
      <c r="AJ734"/>
      <c r="AK734"/>
      <c r="AL734"/>
      <c r="AM734"/>
      <c r="AN734"/>
      <c r="AO734"/>
      <c r="AP734"/>
      <c r="AQ734"/>
      <c r="AR734"/>
      <c r="AS734"/>
      <c r="AT734"/>
      <c r="AU734"/>
      <c r="AV734"/>
      <c r="AW734"/>
      <c r="AX734"/>
      <c r="AY734"/>
      <c r="AZ734"/>
      <c r="BA734"/>
      <c r="BB734"/>
      <c r="BC734"/>
      <c r="BD734"/>
    </row>
    <row r="735" spans="2:56" ht="15.75" customHeight="1">
      <c r="B735" s="11"/>
      <c r="C735" s="11"/>
      <c r="D735" s="11"/>
      <c r="E735" s="11"/>
      <c r="F735" s="11"/>
      <c r="G735" s="11"/>
      <c r="H735" s="11"/>
      <c r="I735" s="11"/>
      <c r="J735" s="11"/>
      <c r="K735" s="11"/>
      <c r="L735" s="11"/>
      <c r="M735" s="11"/>
      <c r="N735"/>
      <c r="O735"/>
      <c r="P735"/>
      <c r="Q735"/>
      <c r="R735"/>
      <c r="S735"/>
      <c r="T735"/>
      <c r="U735"/>
      <c r="V735"/>
      <c r="W735"/>
      <c r="X735"/>
      <c r="Y735"/>
      <c r="Z735"/>
      <c r="AA735"/>
      <c r="AB735"/>
      <c r="AC735"/>
      <c r="AD735"/>
      <c r="AE735"/>
      <c r="AF735"/>
      <c r="AG735"/>
      <c r="AH735"/>
      <c r="AI735"/>
      <c r="AJ735"/>
      <c r="AK735"/>
      <c r="AL735"/>
      <c r="AM735"/>
      <c r="AN735"/>
      <c r="AO735"/>
      <c r="AP735"/>
      <c r="AQ735"/>
      <c r="AR735"/>
      <c r="AS735"/>
      <c r="AT735"/>
      <c r="AU735"/>
      <c r="AV735"/>
      <c r="AW735"/>
      <c r="AX735"/>
      <c r="AY735"/>
      <c r="AZ735"/>
      <c r="BA735"/>
      <c r="BB735"/>
      <c r="BC735"/>
      <c r="BD735"/>
    </row>
    <row r="736" spans="2:56" ht="15.75" customHeight="1">
      <c r="B736" s="11"/>
      <c r="C736" s="11"/>
      <c r="D736" s="11"/>
      <c r="E736" s="11"/>
      <c r="F736" s="11"/>
      <c r="G736" s="11"/>
      <c r="H736" s="11"/>
      <c r="I736" s="11"/>
      <c r="J736" s="11"/>
      <c r="K736" s="11"/>
      <c r="L736" s="11"/>
      <c r="M736" s="11"/>
      <c r="N736"/>
      <c r="O736"/>
      <c r="P736"/>
      <c r="Q736"/>
      <c r="R736"/>
      <c r="S736"/>
      <c r="T736"/>
      <c r="U736"/>
      <c r="V736"/>
      <c r="W736"/>
      <c r="X736"/>
      <c r="Y736"/>
      <c r="Z736"/>
      <c r="AA736"/>
      <c r="AB736"/>
      <c r="AC736"/>
      <c r="AD736"/>
      <c r="AE736"/>
      <c r="AF736"/>
      <c r="AG736"/>
      <c r="AH736"/>
      <c r="AI736"/>
      <c r="AJ736"/>
      <c r="AK736"/>
      <c r="AL736"/>
      <c r="AM736"/>
      <c r="AN736"/>
      <c r="AO736"/>
      <c r="AP736"/>
      <c r="AQ736"/>
      <c r="AR736"/>
      <c r="AS736"/>
      <c r="AT736"/>
      <c r="AU736"/>
      <c r="AV736"/>
      <c r="AW736"/>
      <c r="AX736"/>
      <c r="AY736"/>
      <c r="AZ736"/>
      <c r="BA736"/>
      <c r="BB736"/>
      <c r="BC736"/>
      <c r="BD736"/>
    </row>
    <row r="737" spans="2:56" ht="15.75" customHeight="1">
      <c r="B737" s="11"/>
      <c r="C737" s="11" t="s">
        <v>330</v>
      </c>
      <c r="D737" s="11"/>
      <c r="E737" s="11"/>
      <c r="F737" s="11"/>
      <c r="G737" s="11"/>
      <c r="H737" s="11"/>
      <c r="I737" s="11"/>
      <c r="J737" s="11"/>
      <c r="K737" s="11"/>
      <c r="L737" s="11"/>
      <c r="M737" s="11"/>
      <c r="N737"/>
      <c r="O737"/>
      <c r="P737"/>
      <c r="Q737"/>
      <c r="R737"/>
      <c r="S737"/>
      <c r="T737"/>
      <c r="U737"/>
      <c r="V737"/>
      <c r="W737"/>
      <c r="X737"/>
      <c r="Y737"/>
      <c r="Z737"/>
      <c r="AA737"/>
      <c r="AB737"/>
      <c r="AC737"/>
      <c r="AD737"/>
      <c r="AE737"/>
      <c r="AF737"/>
      <c r="AG737"/>
      <c r="AH737"/>
      <c r="AI737"/>
      <c r="AJ737"/>
      <c r="AK737"/>
      <c r="AL737"/>
      <c r="AM737"/>
      <c r="AN737"/>
      <c r="AO737"/>
      <c r="AP737"/>
      <c r="AQ737"/>
      <c r="AR737"/>
      <c r="AS737"/>
      <c r="AT737"/>
      <c r="AU737"/>
      <c r="AV737"/>
      <c r="AW737"/>
      <c r="AX737"/>
      <c r="AY737"/>
      <c r="AZ737"/>
      <c r="BA737"/>
      <c r="BB737"/>
      <c r="BC737"/>
      <c r="BD737"/>
    </row>
    <row r="738" spans="2:56" ht="15.75" customHeight="1">
      <c r="B738" s="11"/>
      <c r="C738" s="328" t="s">
        <v>1125</v>
      </c>
      <c r="D738" s="11"/>
      <c r="E738" s="11"/>
      <c r="F738" s="11"/>
      <c r="G738" s="11"/>
      <c r="H738" s="11"/>
      <c r="I738" s="11"/>
      <c r="J738" s="11"/>
      <c r="K738" s="11"/>
      <c r="L738" s="11"/>
      <c r="M738" s="11"/>
      <c r="N738"/>
      <c r="O738"/>
      <c r="P738"/>
      <c r="Q738"/>
      <c r="R738"/>
      <c r="S738"/>
      <c r="T738"/>
      <c r="U738"/>
      <c r="V738"/>
      <c r="W738"/>
      <c r="X738"/>
      <c r="Y738"/>
      <c r="Z738"/>
      <c r="AA738"/>
      <c r="AB738"/>
      <c r="AC738"/>
      <c r="AD738"/>
      <c r="AE738"/>
      <c r="AF738"/>
      <c r="AG738"/>
      <c r="AH738"/>
      <c r="AI738"/>
      <c r="AJ738"/>
      <c r="AK738"/>
      <c r="AL738"/>
      <c r="AM738"/>
      <c r="AN738"/>
      <c r="AO738"/>
      <c r="AP738"/>
      <c r="AQ738"/>
      <c r="AR738"/>
      <c r="AS738"/>
      <c r="AT738"/>
      <c r="AU738"/>
      <c r="AV738"/>
      <c r="AW738"/>
      <c r="AX738"/>
      <c r="AY738"/>
      <c r="AZ738"/>
      <c r="BA738"/>
      <c r="BB738"/>
      <c r="BC738"/>
      <c r="BD738"/>
    </row>
    <row r="739" spans="2:56" ht="15.75" customHeight="1">
      <c r="B739" s="11"/>
      <c r="C739" s="11"/>
      <c r="D739" s="11"/>
      <c r="E739" s="11"/>
      <c r="F739" s="11"/>
      <c r="G739" s="11"/>
      <c r="H739" s="11"/>
      <c r="I739" s="11"/>
      <c r="J739" s="11"/>
      <c r="K739" s="11"/>
      <c r="L739" s="11"/>
      <c r="M739" s="11"/>
      <c r="N739"/>
      <c r="O739"/>
      <c r="P739"/>
      <c r="Q739"/>
      <c r="R739"/>
      <c r="S739"/>
      <c r="T739"/>
      <c r="U739"/>
      <c r="V739"/>
      <c r="W739"/>
      <c r="X739"/>
      <c r="Y739"/>
      <c r="Z739"/>
      <c r="AA739"/>
      <c r="AB739"/>
      <c r="AC739"/>
      <c r="AD739"/>
      <c r="AE739"/>
      <c r="AF739"/>
      <c r="AG739"/>
      <c r="AH739"/>
      <c r="AI739"/>
      <c r="AJ739"/>
      <c r="AK739"/>
      <c r="AL739"/>
      <c r="AM739"/>
      <c r="AN739"/>
      <c r="AO739"/>
      <c r="AP739"/>
      <c r="AQ739"/>
      <c r="AR739"/>
      <c r="AS739"/>
      <c r="AT739"/>
      <c r="AU739"/>
      <c r="AV739"/>
      <c r="AW739"/>
      <c r="AX739"/>
      <c r="AY739"/>
      <c r="AZ739"/>
      <c r="BA739"/>
      <c r="BB739"/>
      <c r="BC739"/>
      <c r="BD739"/>
    </row>
    <row r="740" spans="2:56" ht="15.75" customHeight="1">
      <c r="B740" s="11"/>
      <c r="C740" s="11" t="s">
        <v>331</v>
      </c>
      <c r="D740" s="11"/>
      <c r="E740" s="11"/>
      <c r="F740" s="11"/>
      <c r="G740" s="11"/>
      <c r="H740" s="11"/>
      <c r="I740" s="11"/>
      <c r="J740" s="11"/>
      <c r="K740" s="11"/>
      <c r="L740" s="11"/>
      <c r="M740" s="11"/>
      <c r="N740"/>
      <c r="O740"/>
      <c r="P740"/>
      <c r="Q740"/>
      <c r="R740"/>
      <c r="S740"/>
      <c r="T740"/>
      <c r="U740"/>
      <c r="V740"/>
      <c r="W740"/>
      <c r="X740"/>
      <c r="Y740"/>
      <c r="Z740"/>
      <c r="AA740"/>
      <c r="AB740"/>
      <c r="AC740"/>
      <c r="AD740"/>
      <c r="AE740"/>
      <c r="AF740"/>
      <c r="AG740"/>
      <c r="AH740"/>
      <c r="AI740"/>
      <c r="AJ740"/>
      <c r="AK740"/>
      <c r="AL740"/>
      <c r="AM740"/>
      <c r="AN740"/>
      <c r="AO740"/>
      <c r="AP740"/>
      <c r="AQ740"/>
      <c r="AR740"/>
      <c r="AS740"/>
      <c r="AT740"/>
      <c r="AU740"/>
      <c r="AV740"/>
      <c r="AW740"/>
      <c r="AX740"/>
      <c r="AY740"/>
      <c r="AZ740"/>
      <c r="BA740"/>
      <c r="BB740"/>
      <c r="BC740"/>
      <c r="BD740"/>
    </row>
    <row r="741" spans="2:56" ht="15.75" customHeight="1">
      <c r="B741" s="11"/>
      <c r="C741" s="11" t="s">
        <v>1126</v>
      </c>
      <c r="D741" s="11"/>
      <c r="E741" s="11"/>
      <c r="F741" s="11"/>
      <c r="G741" s="11"/>
      <c r="H741" s="11"/>
      <c r="I741" s="11"/>
      <c r="J741" s="11"/>
      <c r="K741" s="11"/>
      <c r="L741" s="11"/>
      <c r="M741" s="11"/>
      <c r="N741"/>
      <c r="O741"/>
      <c r="P741"/>
      <c r="Q741"/>
      <c r="R741"/>
      <c r="S741"/>
      <c r="T741"/>
      <c r="U741"/>
      <c r="V741"/>
      <c r="W741"/>
      <c r="X741"/>
      <c r="Y741"/>
      <c r="Z741"/>
      <c r="AA741"/>
      <c r="AB741"/>
      <c r="AC741"/>
      <c r="AD741"/>
      <c r="AE741"/>
      <c r="AF741"/>
      <c r="AG741"/>
      <c r="AH741"/>
      <c r="AI741"/>
      <c r="AJ741"/>
      <c r="AK741"/>
      <c r="AL741"/>
      <c r="AM741"/>
      <c r="AN741"/>
      <c r="AO741"/>
      <c r="AP741"/>
      <c r="AQ741"/>
      <c r="AR741"/>
      <c r="AS741"/>
      <c r="AT741"/>
      <c r="AU741"/>
      <c r="AV741"/>
      <c r="AW741"/>
      <c r="AX741"/>
      <c r="AY741"/>
      <c r="AZ741"/>
      <c r="BA741"/>
      <c r="BB741"/>
      <c r="BC741"/>
      <c r="BD741"/>
    </row>
    <row r="742" spans="2:56" ht="15.75" customHeight="1">
      <c r="B742" s="4"/>
      <c r="C742" s="11"/>
      <c r="D742" s="11"/>
      <c r="E742" s="11"/>
      <c r="F742" s="11"/>
      <c r="G742" s="11"/>
      <c r="H742" s="11"/>
      <c r="I742" s="11"/>
      <c r="J742" s="11"/>
      <c r="K742" s="11"/>
      <c r="L742" s="11"/>
      <c r="M742" s="11"/>
      <c r="N742"/>
      <c r="O742"/>
      <c r="P742"/>
      <c r="Q742"/>
      <c r="R742"/>
      <c r="S742"/>
      <c r="T742"/>
      <c r="U742"/>
      <c r="V742"/>
      <c r="W742"/>
      <c r="X742"/>
      <c r="Y742"/>
      <c r="Z742"/>
      <c r="AA742"/>
      <c r="AB742"/>
      <c r="AC742"/>
      <c r="AD742"/>
      <c r="AE742"/>
      <c r="AF742"/>
      <c r="AG742"/>
      <c r="AH742"/>
      <c r="AI742"/>
      <c r="AJ742"/>
      <c r="AK742"/>
      <c r="AL742"/>
      <c r="AM742"/>
      <c r="AN742"/>
      <c r="AO742"/>
      <c r="AP742"/>
      <c r="AQ742"/>
      <c r="AR742"/>
      <c r="AS742"/>
      <c r="AT742"/>
      <c r="AU742"/>
      <c r="AV742"/>
      <c r="AW742"/>
      <c r="AX742"/>
      <c r="AY742"/>
      <c r="AZ742"/>
      <c r="BA742"/>
      <c r="BB742"/>
      <c r="BC742"/>
      <c r="BD742"/>
    </row>
    <row r="743" spans="2:56" ht="15.75" customHeight="1">
      <c r="B743"/>
      <c r="C743" s="328" t="s">
        <v>1127</v>
      </c>
      <c r="D743"/>
      <c r="E743"/>
      <c r="F743"/>
      <c r="G743"/>
      <c r="H743"/>
      <c r="I743"/>
      <c r="J743"/>
      <c r="K743"/>
      <c r="L743"/>
      <c r="M743"/>
      <c r="N743" s="11"/>
      <c r="O743" s="11"/>
      <c r="P743" s="11"/>
      <c r="Q743" s="11"/>
      <c r="R743" s="11"/>
      <c r="S743" s="11"/>
      <c r="T743" s="11"/>
      <c r="U743" s="11"/>
      <c r="V743" s="11"/>
      <c r="W743"/>
      <c r="X743"/>
      <c r="Y743"/>
      <c r="Z743"/>
      <c r="AA743"/>
      <c r="AB743"/>
      <c r="AC743"/>
      <c r="AD743"/>
      <c r="AE743"/>
      <c r="AF743"/>
      <c r="AG743"/>
      <c r="AH743"/>
      <c r="AI743"/>
      <c r="AJ743"/>
      <c r="AK743"/>
      <c r="AL743"/>
      <c r="AM743"/>
      <c r="AN743"/>
      <c r="AO743"/>
      <c r="AP743"/>
      <c r="AQ743"/>
      <c r="AR743"/>
      <c r="AS743"/>
      <c r="AT743"/>
      <c r="AU743"/>
      <c r="AV743"/>
      <c r="AW743"/>
      <c r="AX743"/>
      <c r="AY743"/>
      <c r="AZ743"/>
      <c r="BA743"/>
      <c r="BB743"/>
      <c r="BC743"/>
      <c r="BD743"/>
    </row>
    <row r="744" spans="2:56" ht="15.75" customHeight="1">
      <c r="B744"/>
      <c r="C744"/>
      <c r="D744"/>
      <c r="E744"/>
      <c r="F744"/>
      <c r="G744"/>
      <c r="H744"/>
      <c r="I744"/>
      <c r="J744"/>
      <c r="K744"/>
      <c r="L744"/>
      <c r="M744"/>
      <c r="N744" s="11"/>
      <c r="O744" s="11"/>
      <c r="P744" s="11"/>
      <c r="Q744" s="11"/>
      <c r="R744" s="11"/>
      <c r="S744" s="11"/>
      <c r="T744" s="11"/>
      <c r="U744" s="11"/>
      <c r="V744" s="11"/>
      <c r="W744"/>
      <c r="X744"/>
      <c r="Y744"/>
      <c r="Z744"/>
      <c r="AA744"/>
      <c r="AB744"/>
      <c r="AC744"/>
      <c r="AD744"/>
      <c r="AE744"/>
      <c r="AF744"/>
      <c r="AG744"/>
      <c r="AH744"/>
      <c r="AI744"/>
      <c r="AJ744"/>
      <c r="AK744"/>
      <c r="AL744"/>
      <c r="AM744"/>
      <c r="AN744"/>
      <c r="AO744"/>
      <c r="AP744"/>
      <c r="AQ744"/>
      <c r="AR744"/>
      <c r="AS744"/>
      <c r="AT744"/>
      <c r="AU744"/>
      <c r="AV744"/>
      <c r="AW744"/>
      <c r="AX744"/>
      <c r="AY744"/>
      <c r="AZ744"/>
      <c r="BA744"/>
      <c r="BB744"/>
      <c r="BC744"/>
      <c r="BD744"/>
    </row>
    <row r="745" spans="2:56" ht="15.75" customHeight="1">
      <c r="B745" s="12" t="s">
        <v>1128</v>
      </c>
      <c r="C745"/>
      <c r="D745"/>
      <c r="E745"/>
      <c r="F745"/>
      <c r="G745"/>
      <c r="H745"/>
      <c r="I745"/>
      <c r="J745"/>
      <c r="K745"/>
      <c r="L745"/>
      <c r="M745"/>
      <c r="N745" s="11"/>
      <c r="O745" s="11"/>
      <c r="P745" s="11"/>
      <c r="Q745" s="11"/>
      <c r="R745" s="11"/>
      <c r="S745" s="11"/>
      <c r="T745" s="11"/>
      <c r="U745" s="11"/>
      <c r="V745" s="11"/>
      <c r="W745"/>
      <c r="X745"/>
      <c r="Y745"/>
      <c r="Z745"/>
      <c r="AA745"/>
      <c r="AB745"/>
      <c r="AC745"/>
      <c r="AD745"/>
      <c r="AE745"/>
      <c r="AF745"/>
      <c r="AG745"/>
      <c r="AH745"/>
      <c r="AI745"/>
      <c r="AJ745"/>
      <c r="AK745"/>
      <c r="AL745"/>
      <c r="AM745"/>
      <c r="AN745"/>
      <c r="AO745"/>
      <c r="AP745"/>
      <c r="AQ745"/>
      <c r="AR745"/>
      <c r="AS745"/>
      <c r="AT745"/>
      <c r="AU745"/>
      <c r="AV745"/>
      <c r="AW745"/>
      <c r="AX745"/>
      <c r="AY745"/>
      <c r="AZ745"/>
      <c r="BA745"/>
      <c r="BB745"/>
      <c r="BC745"/>
      <c r="BD745"/>
    </row>
    <row r="746" spans="2:56" ht="15.75" customHeight="1">
      <c r="B746" s="11" t="s">
        <v>1129</v>
      </c>
      <c r="C746"/>
      <c r="D746"/>
      <c r="E746"/>
      <c r="F746"/>
      <c r="G746"/>
      <c r="H746"/>
      <c r="I746"/>
      <c r="J746"/>
      <c r="K746"/>
      <c r="L746"/>
      <c r="M746"/>
      <c r="N746" s="11"/>
      <c r="O746" s="11"/>
      <c r="P746" s="11"/>
      <c r="Q746" s="11"/>
      <c r="R746" s="11"/>
      <c r="S746" s="11"/>
      <c r="T746" s="11"/>
      <c r="U746" s="11"/>
      <c r="V746" s="11"/>
      <c r="W746"/>
      <c r="X746"/>
      <c r="Y746"/>
      <c r="Z746"/>
      <c r="AA746"/>
      <c r="AB746"/>
      <c r="AC746"/>
      <c r="AD746"/>
      <c r="AE746"/>
      <c r="AF746"/>
      <c r="AG746"/>
      <c r="AH746"/>
      <c r="AI746"/>
      <c r="AJ746"/>
      <c r="AK746"/>
      <c r="AL746"/>
      <c r="AM746"/>
      <c r="AN746"/>
      <c r="AO746"/>
      <c r="AP746"/>
      <c r="AQ746"/>
      <c r="AR746"/>
      <c r="AS746"/>
      <c r="AT746"/>
      <c r="AU746"/>
      <c r="AV746"/>
      <c r="AW746"/>
      <c r="AX746"/>
      <c r="AY746"/>
      <c r="AZ746"/>
      <c r="BA746"/>
      <c r="BB746"/>
      <c r="BC746"/>
      <c r="BD746"/>
    </row>
    <row r="747" spans="2:56" ht="15.75" customHeight="1">
      <c r="B747" s="336" t="s">
        <v>1130</v>
      </c>
      <c r="C747"/>
      <c r="D747"/>
      <c r="E747"/>
      <c r="F747"/>
      <c r="G747"/>
      <c r="H747"/>
      <c r="I747"/>
      <c r="J747"/>
      <c r="K747"/>
      <c r="L747"/>
      <c r="M747"/>
      <c r="N747" s="11"/>
      <c r="O747" s="11"/>
      <c r="P747" s="11"/>
      <c r="Q747" s="11"/>
      <c r="R747" s="11"/>
      <c r="S747" s="11"/>
      <c r="T747" s="11"/>
      <c r="U747" s="11"/>
      <c r="V747" s="11"/>
      <c r="W747"/>
      <c r="X747"/>
      <c r="Y747"/>
      <c r="Z747"/>
      <c r="AA747"/>
      <c r="AB747"/>
      <c r="AC747"/>
      <c r="AD747"/>
      <c r="AE747"/>
      <c r="AF747"/>
      <c r="AG747"/>
      <c r="AH747"/>
      <c r="AI747"/>
      <c r="AJ747"/>
      <c r="AK747"/>
      <c r="AL747"/>
      <c r="AM747"/>
      <c r="AN747"/>
      <c r="AO747"/>
      <c r="AP747"/>
      <c r="AQ747"/>
      <c r="AR747"/>
      <c r="AS747"/>
      <c r="AT747"/>
      <c r="AU747"/>
      <c r="AV747"/>
      <c r="AW747"/>
      <c r="AX747"/>
      <c r="AY747"/>
      <c r="AZ747"/>
      <c r="BA747"/>
      <c r="BB747"/>
      <c r="BC747"/>
      <c r="BD747"/>
    </row>
    <row r="748" spans="2:56" ht="15.75" customHeight="1">
      <c r="B748"/>
      <c r="C748"/>
      <c r="D748"/>
      <c r="E748"/>
      <c r="F748"/>
      <c r="G748"/>
      <c r="H748"/>
      <c r="I748"/>
      <c r="J748"/>
      <c r="K748"/>
      <c r="L748"/>
      <c r="M748"/>
      <c r="N748" s="11"/>
      <c r="O748" s="11"/>
      <c r="P748" s="11"/>
      <c r="Q748" s="11"/>
      <c r="R748" s="11"/>
      <c r="S748" s="11"/>
      <c r="T748" s="11"/>
      <c r="U748" s="11"/>
      <c r="V748" s="11"/>
      <c r="W748"/>
      <c r="X748"/>
      <c r="Y748"/>
      <c r="Z748"/>
      <c r="AA748"/>
      <c r="AB748"/>
      <c r="AC748"/>
      <c r="AD748"/>
      <c r="AE748"/>
      <c r="AF748"/>
      <c r="AG748"/>
      <c r="AH748"/>
      <c r="AI748"/>
      <c r="AJ748"/>
      <c r="AK748"/>
      <c r="AL748"/>
      <c r="AM748"/>
      <c r="AN748"/>
      <c r="AO748"/>
      <c r="AP748"/>
      <c r="AQ748"/>
      <c r="AR748"/>
      <c r="AS748"/>
      <c r="AT748"/>
      <c r="AU748"/>
      <c r="AV748"/>
      <c r="AW748"/>
      <c r="AX748"/>
      <c r="AY748"/>
      <c r="AZ748"/>
      <c r="BA748"/>
      <c r="BB748"/>
      <c r="BC748"/>
      <c r="BD748"/>
    </row>
    <row r="749" spans="2:56" ht="15.75" customHeight="1">
      <c r="B749" s="336" t="s">
        <v>1131</v>
      </c>
      <c r="C749"/>
      <c r="D749"/>
      <c r="E749"/>
      <c r="F749"/>
      <c r="G749"/>
      <c r="H749"/>
      <c r="I749"/>
      <c r="J749"/>
      <c r="K749"/>
      <c r="L749"/>
      <c r="M749"/>
      <c r="N749" s="11"/>
      <c r="O749" s="11"/>
      <c r="P749" s="11"/>
      <c r="Q749" s="11"/>
      <c r="R749" s="11"/>
      <c r="S749" s="11"/>
      <c r="T749" s="11"/>
      <c r="U749" s="11"/>
      <c r="V749" s="11"/>
      <c r="W749"/>
      <c r="X749"/>
      <c r="Y749"/>
      <c r="Z749"/>
      <c r="AA749"/>
      <c r="AB749"/>
      <c r="AC749"/>
      <c r="AD749"/>
      <c r="AE749"/>
      <c r="AF749"/>
      <c r="AG749"/>
      <c r="AH749"/>
      <c r="AI749"/>
      <c r="AJ749"/>
      <c r="AK749"/>
      <c r="AL749"/>
      <c r="AM749"/>
      <c r="AN749"/>
      <c r="AO749"/>
      <c r="AP749"/>
      <c r="AQ749"/>
      <c r="AR749"/>
      <c r="AS749"/>
      <c r="AT749"/>
      <c r="AU749"/>
      <c r="AV749"/>
      <c r="AW749"/>
      <c r="AX749"/>
      <c r="AY749"/>
      <c r="AZ749"/>
      <c r="BA749"/>
      <c r="BB749"/>
      <c r="BC749"/>
      <c r="BD749"/>
    </row>
    <row r="750" spans="2:56" ht="15.75" customHeight="1">
      <c r="B750" s="11" t="s">
        <v>1132</v>
      </c>
      <c r="C750"/>
      <c r="D750"/>
      <c r="E750"/>
      <c r="F750"/>
      <c r="G750"/>
      <c r="H750"/>
      <c r="I750"/>
      <c r="J750"/>
      <c r="K750"/>
      <c r="L750"/>
      <c r="M750"/>
      <c r="N750" s="11"/>
      <c r="O750" s="11"/>
      <c r="P750" s="11"/>
      <c r="Q750" s="11"/>
      <c r="R750" s="11"/>
      <c r="S750" s="11"/>
      <c r="T750" s="11"/>
      <c r="U750" s="11"/>
      <c r="V750" s="11"/>
      <c r="W750"/>
      <c r="X750"/>
      <c r="Y750"/>
      <c r="Z750"/>
      <c r="AA750"/>
      <c r="AB750"/>
      <c r="AC750"/>
      <c r="AD750"/>
      <c r="AE750"/>
      <c r="AF750"/>
      <c r="AG750"/>
      <c r="AH750"/>
      <c r="AI750"/>
      <c r="AJ750"/>
      <c r="AK750"/>
      <c r="AL750"/>
      <c r="AM750"/>
      <c r="AN750"/>
      <c r="AO750"/>
      <c r="AP750"/>
      <c r="AQ750"/>
      <c r="AR750"/>
      <c r="AS750"/>
      <c r="AT750"/>
      <c r="AU750"/>
      <c r="AV750"/>
      <c r="AW750"/>
      <c r="AX750"/>
      <c r="AY750"/>
      <c r="AZ750"/>
      <c r="BA750"/>
      <c r="BB750"/>
      <c r="BC750"/>
      <c r="BD750"/>
    </row>
    <row r="751" spans="2:56" ht="15.75" customHeight="1">
      <c r="B751"/>
      <c r="C751"/>
      <c r="D751"/>
      <c r="E751"/>
      <c r="F751"/>
      <c r="G751"/>
      <c r="H751"/>
      <c r="I751"/>
      <c r="J751"/>
      <c r="K751"/>
      <c r="L751"/>
      <c r="M751"/>
      <c r="N751"/>
      <c r="O751" s="11"/>
      <c r="P751" s="11"/>
      <c r="Q751" s="11"/>
      <c r="R751" s="11"/>
      <c r="S751" s="11"/>
      <c r="T751" s="11"/>
      <c r="U751" s="11"/>
      <c r="V751" s="11"/>
      <c r="W751"/>
      <c r="X751"/>
      <c r="Y751"/>
      <c r="Z751"/>
      <c r="AA751"/>
      <c r="AB751"/>
      <c r="AC751"/>
      <c r="AD751"/>
      <c r="AE751"/>
      <c r="AF751"/>
      <c r="AG751"/>
      <c r="AH751"/>
      <c r="AI751"/>
      <c r="AJ751"/>
      <c r="AK751"/>
      <c r="AL751"/>
      <c r="AM751"/>
      <c r="AN751"/>
      <c r="AO751"/>
      <c r="AP751"/>
      <c r="AQ751"/>
      <c r="AR751"/>
      <c r="AS751"/>
      <c r="AT751"/>
      <c r="AU751"/>
      <c r="AV751"/>
      <c r="AW751"/>
      <c r="AX751"/>
      <c r="AY751"/>
      <c r="AZ751"/>
      <c r="BA751"/>
      <c r="BB751"/>
      <c r="BC751"/>
      <c r="BD751"/>
    </row>
    <row r="752" spans="2:56" ht="15.75" customHeight="1">
      <c r="B752" s="336" t="s">
        <v>1133</v>
      </c>
      <c r="C752"/>
      <c r="D752"/>
      <c r="E752"/>
      <c r="F752"/>
      <c r="G752"/>
      <c r="H752"/>
      <c r="I752"/>
      <c r="J752"/>
      <c r="K752"/>
      <c r="L752"/>
      <c r="M752"/>
      <c r="N752"/>
      <c r="O752" s="4"/>
      <c r="P752" s="11"/>
      <c r="Q752" s="11"/>
      <c r="R752" s="11"/>
      <c r="S752" s="11"/>
      <c r="T752" s="11"/>
      <c r="U752" s="11"/>
      <c r="V752" s="11"/>
      <c r="W752"/>
      <c r="X752"/>
      <c r="Y752"/>
      <c r="Z752"/>
      <c r="AA752"/>
      <c r="AB752"/>
      <c r="AC752"/>
      <c r="AD752"/>
      <c r="AE752"/>
      <c r="AF752"/>
      <c r="AG752"/>
      <c r="AH752"/>
      <c r="AI752"/>
      <c r="AJ752"/>
      <c r="AK752"/>
      <c r="AL752"/>
      <c r="AM752"/>
      <c r="AN752"/>
      <c r="AO752"/>
      <c r="AP752"/>
      <c r="AQ752"/>
      <c r="AR752"/>
      <c r="AS752"/>
      <c r="AT752"/>
      <c r="AU752"/>
      <c r="AV752"/>
      <c r="AW752"/>
      <c r="AX752"/>
      <c r="AY752"/>
      <c r="AZ752"/>
      <c r="BA752"/>
      <c r="BB752"/>
      <c r="BC752"/>
      <c r="BD752"/>
    </row>
    <row r="753" spans="2:56" ht="15.75" customHeight="1">
      <c r="B753" s="337" t="s">
        <v>1134</v>
      </c>
      <c r="C753"/>
      <c r="D753"/>
      <c r="E753"/>
      <c r="F753"/>
      <c r="G753"/>
      <c r="H753"/>
      <c r="I753"/>
      <c r="J753"/>
      <c r="K753"/>
      <c r="L753"/>
      <c r="M753"/>
      <c r="N753"/>
      <c r="O753" s="4"/>
      <c r="P753" s="11"/>
      <c r="Q753" s="11"/>
      <c r="R753" s="11"/>
      <c r="S753" s="11"/>
      <c r="T753" s="11"/>
      <c r="U753" s="11"/>
      <c r="V753" s="11"/>
      <c r="W753"/>
      <c r="X753"/>
      <c r="Y753"/>
      <c r="Z753"/>
      <c r="AA753"/>
      <c r="AB753"/>
      <c r="AC753"/>
      <c r="AD753"/>
      <c r="AE753"/>
      <c r="AF753"/>
      <c r="AG753"/>
      <c r="AH753"/>
      <c r="AI753"/>
      <c r="AJ753"/>
      <c r="AK753"/>
      <c r="AL753"/>
      <c r="AM753"/>
      <c r="AN753"/>
      <c r="AO753"/>
      <c r="AP753"/>
      <c r="AQ753"/>
      <c r="AR753"/>
      <c r="AS753"/>
      <c r="AT753"/>
      <c r="AU753"/>
      <c r="AV753"/>
      <c r="AW753"/>
      <c r="AX753"/>
      <c r="AY753"/>
      <c r="AZ753"/>
      <c r="BA753"/>
      <c r="BB753"/>
      <c r="BC753"/>
      <c r="BD753"/>
    </row>
    <row r="754" spans="2:56" ht="15.75" customHeight="1">
      <c r="B754"/>
      <c r="C754"/>
      <c r="D754"/>
      <c r="E754"/>
      <c r="F754"/>
      <c r="G754"/>
      <c r="H754"/>
      <c r="I754"/>
      <c r="J754"/>
      <c r="K754"/>
      <c r="L754"/>
      <c r="M754"/>
      <c r="N754"/>
      <c r="O754" s="11"/>
      <c r="P754" s="11"/>
      <c r="Q754" s="11"/>
      <c r="R754" s="11"/>
      <c r="S754" s="11"/>
      <c r="T754" s="11"/>
      <c r="U754" s="11"/>
      <c r="V754" s="11"/>
      <c r="W754"/>
      <c r="X754"/>
      <c r="Y754"/>
      <c r="Z754"/>
      <c r="AA754"/>
      <c r="AB754"/>
      <c r="AC754"/>
      <c r="AD754"/>
      <c r="AE754"/>
      <c r="AF754"/>
      <c r="AG754"/>
      <c r="AH754"/>
      <c r="AI754"/>
      <c r="AJ754"/>
      <c r="AK754"/>
      <c r="AL754"/>
      <c r="AM754"/>
      <c r="AN754"/>
      <c r="AO754"/>
      <c r="AP754"/>
      <c r="AQ754"/>
      <c r="AR754"/>
      <c r="AS754"/>
      <c r="AT754"/>
      <c r="AU754"/>
      <c r="AV754"/>
      <c r="AW754"/>
      <c r="AX754"/>
      <c r="AY754"/>
      <c r="AZ754"/>
      <c r="BA754"/>
      <c r="BB754"/>
      <c r="BC754"/>
      <c r="BD754"/>
    </row>
    <row r="755" spans="2:56" ht="15.75" customHeight="1">
      <c r="B755" s="11"/>
      <c r="C755" s="11"/>
      <c r="D755" s="11"/>
      <c r="E755" s="11"/>
      <c r="F755" s="11"/>
      <c r="G755" s="11"/>
      <c r="H755" s="11"/>
      <c r="I755" s="11"/>
      <c r="J755" s="11"/>
      <c r="K755" s="11"/>
      <c r="L755" s="11"/>
      <c r="M755" s="11"/>
      <c r="N755"/>
      <c r="O755"/>
      <c r="P755"/>
      <c r="Q755"/>
      <c r="R755"/>
      <c r="S755"/>
      <c r="T755"/>
      <c r="U755"/>
      <c r="V755"/>
      <c r="W755"/>
      <c r="X755"/>
      <c r="Y755"/>
      <c r="Z755"/>
      <c r="AA755"/>
      <c r="AB755"/>
      <c r="AC755"/>
      <c r="AD755"/>
      <c r="AE755"/>
      <c r="AF755"/>
      <c r="AG755"/>
      <c r="AH755"/>
      <c r="AI755"/>
      <c r="AJ755"/>
      <c r="AK755"/>
      <c r="AL755"/>
      <c r="AM755"/>
      <c r="AN755"/>
      <c r="AO755"/>
      <c r="AP755"/>
      <c r="AQ755"/>
      <c r="AR755"/>
      <c r="AS755"/>
      <c r="AT755"/>
      <c r="AU755"/>
      <c r="AV755"/>
      <c r="AW755"/>
      <c r="AX755"/>
      <c r="AY755"/>
      <c r="AZ755"/>
      <c r="BA755"/>
      <c r="BB755"/>
      <c r="BC755"/>
      <c r="BD755"/>
    </row>
    <row r="756" spans="2:56" ht="15.75" customHeight="1">
      <c r="B756" s="11"/>
      <c r="C756" s="11"/>
      <c r="D756" s="11"/>
      <c r="E756" s="11"/>
      <c r="F756" s="11"/>
      <c r="G756" s="11"/>
      <c r="H756" s="11"/>
      <c r="I756" s="11"/>
      <c r="J756" s="11"/>
      <c r="K756" s="11"/>
      <c r="L756" s="11"/>
      <c r="M756" s="11"/>
      <c r="N756"/>
      <c r="O756"/>
      <c r="P756"/>
      <c r="Q756"/>
      <c r="R756"/>
      <c r="S756"/>
      <c r="T756"/>
      <c r="U756"/>
      <c r="V756"/>
      <c r="W756" s="11"/>
      <c r="X756"/>
      <c r="Y756"/>
      <c r="Z756"/>
      <c r="AA756"/>
      <c r="AB756"/>
      <c r="AC756"/>
      <c r="AD756"/>
      <c r="AE756"/>
      <c r="AF756"/>
      <c r="AG756"/>
      <c r="AH756"/>
      <c r="AI756"/>
      <c r="AJ756"/>
      <c r="AK756"/>
      <c r="AL756"/>
      <c r="AM756"/>
      <c r="AN756"/>
      <c r="AO756"/>
      <c r="AP756"/>
      <c r="AQ756"/>
      <c r="AR756"/>
      <c r="AS756"/>
      <c r="AT756"/>
      <c r="AU756"/>
      <c r="AV756"/>
      <c r="AW756"/>
      <c r="AX756"/>
      <c r="AY756"/>
      <c r="AZ756"/>
      <c r="BA756"/>
      <c r="BB756"/>
      <c r="BC756"/>
      <c r="BD756"/>
    </row>
    <row r="757" spans="2:56" ht="15.75" customHeight="1">
      <c r="B757" s="6" t="s">
        <v>1135</v>
      </c>
      <c r="C757" s="11"/>
      <c r="D757" s="11"/>
      <c r="E757" s="11"/>
      <c r="F757" s="11"/>
      <c r="G757" s="11"/>
      <c r="H757" s="11"/>
      <c r="I757" s="11"/>
      <c r="J757" s="11"/>
      <c r="K757" s="11"/>
      <c r="L757" s="11"/>
      <c r="M757" s="11"/>
      <c r="N757"/>
      <c r="O757"/>
      <c r="P757"/>
      <c r="Q757"/>
      <c r="R757"/>
      <c r="S757"/>
      <c r="T757"/>
      <c r="U757"/>
      <c r="V757"/>
      <c r="W757" s="11"/>
      <c r="X757"/>
      <c r="Y757"/>
      <c r="Z757"/>
      <c r="AA757"/>
      <c r="AB757"/>
      <c r="AC757"/>
      <c r="AD757"/>
      <c r="AE757"/>
      <c r="AF757"/>
      <c r="AG757"/>
      <c r="AH757"/>
      <c r="AI757"/>
      <c r="AJ757"/>
      <c r="AK757"/>
      <c r="AL757"/>
      <c r="AM757"/>
      <c r="AN757"/>
      <c r="AO757"/>
      <c r="AP757"/>
      <c r="AQ757"/>
      <c r="AR757"/>
      <c r="AS757"/>
      <c r="AT757"/>
      <c r="AU757"/>
      <c r="AV757"/>
      <c r="AW757"/>
      <c r="AX757"/>
      <c r="AY757"/>
      <c r="AZ757"/>
      <c r="BA757"/>
      <c r="BB757"/>
      <c r="BC757"/>
      <c r="BD757"/>
    </row>
    <row r="758" spans="2:56" ht="15.75" customHeight="1">
      <c r="B758" s="11"/>
      <c r="C758" s="11"/>
      <c r="D758" s="11"/>
      <c r="E758" s="11"/>
      <c r="F758" s="11"/>
      <c r="G758" s="11"/>
      <c r="H758" s="11"/>
      <c r="I758" s="11"/>
      <c r="J758" s="11"/>
      <c r="K758" s="11"/>
      <c r="L758" s="11"/>
      <c r="M758" s="11"/>
      <c r="N758"/>
      <c r="O758"/>
      <c r="P758"/>
      <c r="Q758"/>
      <c r="R758"/>
      <c r="S758"/>
      <c r="T758"/>
      <c r="U758"/>
      <c r="V758"/>
      <c r="W758" s="11"/>
      <c r="X758"/>
      <c r="Y758"/>
      <c r="Z758"/>
      <c r="AA758"/>
      <c r="AB758"/>
      <c r="AC758"/>
      <c r="AD758"/>
      <c r="AE758"/>
      <c r="AF758"/>
      <c r="AG758"/>
      <c r="AH758"/>
      <c r="AI758"/>
      <c r="AJ758"/>
      <c r="AK758"/>
      <c r="AL758"/>
      <c r="AM758"/>
      <c r="AN758"/>
      <c r="AO758"/>
      <c r="AP758"/>
      <c r="AQ758"/>
      <c r="AR758"/>
      <c r="AS758"/>
      <c r="AT758"/>
      <c r="AU758"/>
      <c r="AV758"/>
      <c r="AW758"/>
      <c r="AX758"/>
      <c r="AY758"/>
      <c r="AZ758"/>
      <c r="BA758"/>
      <c r="BB758"/>
      <c r="BC758"/>
      <c r="BD758"/>
    </row>
    <row r="759" spans="2:56" ht="15.75" customHeight="1">
      <c r="B759" s="11"/>
      <c r="C759" s="11"/>
      <c r="D759" s="11"/>
      <c r="E759" s="11"/>
      <c r="F759" s="11"/>
      <c r="G759" s="11"/>
      <c r="H759" s="11"/>
      <c r="I759" s="11"/>
      <c r="J759" s="11"/>
      <c r="K759" s="11"/>
      <c r="L759" s="11"/>
      <c r="M759" s="11"/>
      <c r="N759"/>
      <c r="O759"/>
      <c r="P759"/>
      <c r="Q759"/>
      <c r="R759"/>
      <c r="S759"/>
      <c r="T759"/>
      <c r="U759"/>
      <c r="V759"/>
      <c r="W759" s="11"/>
      <c r="X759"/>
      <c r="Y759"/>
      <c r="Z759"/>
      <c r="AA759"/>
      <c r="AB759"/>
      <c r="AC759"/>
      <c r="AD759"/>
      <c r="AE759"/>
      <c r="AF759"/>
      <c r="AG759"/>
      <c r="AH759"/>
      <c r="AI759"/>
      <c r="AJ759"/>
      <c r="AK759"/>
      <c r="AL759"/>
      <c r="AM759"/>
      <c r="AN759"/>
      <c r="AO759"/>
      <c r="AP759"/>
      <c r="AQ759"/>
      <c r="AR759"/>
      <c r="AS759"/>
      <c r="AT759"/>
      <c r="AU759"/>
      <c r="AV759"/>
      <c r="AW759"/>
      <c r="AX759"/>
      <c r="AY759"/>
      <c r="AZ759"/>
      <c r="BA759"/>
      <c r="BB759"/>
      <c r="BC759"/>
      <c r="BD759"/>
    </row>
    <row r="760" spans="2:56" ht="15.75" customHeight="1">
      <c r="B760" s="11"/>
      <c r="C760" s="4" t="s">
        <v>1136</v>
      </c>
      <c r="D760" s="11"/>
      <c r="E760" s="11"/>
      <c r="F760" s="11"/>
      <c r="G760" s="11"/>
      <c r="H760" s="11"/>
      <c r="I760" s="11"/>
      <c r="J760" s="11"/>
      <c r="K760" s="11"/>
      <c r="L760" s="11"/>
      <c r="M760" s="11"/>
      <c r="N760"/>
      <c r="O760"/>
      <c r="P760"/>
      <c r="Q760"/>
      <c r="R760"/>
      <c r="S760"/>
      <c r="T760"/>
      <c r="U760"/>
      <c r="V760"/>
      <c r="W760" s="11"/>
      <c r="X760"/>
      <c r="Y760"/>
      <c r="Z760"/>
      <c r="AA760"/>
      <c r="AB760"/>
      <c r="AC760"/>
      <c r="AD760"/>
      <c r="AE760"/>
      <c r="AF760"/>
      <c r="AG760"/>
      <c r="AH760"/>
      <c r="AI760"/>
      <c r="AJ760"/>
      <c r="AK760"/>
      <c r="AL760"/>
      <c r="AM760"/>
      <c r="AN760"/>
      <c r="AO760"/>
      <c r="AP760"/>
      <c r="AQ760"/>
      <c r="AR760"/>
      <c r="AS760"/>
      <c r="AT760"/>
      <c r="AU760"/>
      <c r="AV760"/>
      <c r="AW760"/>
      <c r="AX760"/>
      <c r="AY760"/>
      <c r="AZ760"/>
      <c r="BA760"/>
      <c r="BB760"/>
      <c r="BC760"/>
      <c r="BD760"/>
    </row>
    <row r="761" spans="2:56" ht="15.75" customHeight="1">
      <c r="B761" s="11"/>
      <c r="C761" s="4" t="s">
        <v>211</v>
      </c>
      <c r="D761" s="11"/>
      <c r="E761" s="11"/>
      <c r="F761" s="11"/>
      <c r="G761" s="11"/>
      <c r="H761" s="11"/>
      <c r="I761" s="11"/>
      <c r="J761" s="11"/>
      <c r="K761" s="11"/>
      <c r="L761" s="11"/>
      <c r="M761" s="11"/>
      <c r="N761"/>
      <c r="O761"/>
      <c r="P761"/>
      <c r="Q761"/>
      <c r="R761"/>
      <c r="S761"/>
      <c r="T761"/>
      <c r="U761"/>
      <c r="V761"/>
      <c r="W761" s="11"/>
      <c r="X761"/>
      <c r="Y761"/>
      <c r="Z761"/>
      <c r="AA761"/>
      <c r="AB761"/>
      <c r="AC761"/>
      <c r="AD761"/>
      <c r="AE761"/>
      <c r="AF761"/>
      <c r="AG761"/>
      <c r="AH761"/>
      <c r="AI761"/>
      <c r="AJ761"/>
      <c r="AK761"/>
      <c r="AL761"/>
      <c r="AM761"/>
      <c r="AN761"/>
      <c r="AO761"/>
      <c r="AP761"/>
      <c r="AQ761"/>
      <c r="AR761"/>
      <c r="AS761"/>
      <c r="AT761"/>
      <c r="AU761"/>
      <c r="AV761"/>
      <c r="AW761"/>
      <c r="AX761"/>
      <c r="AY761"/>
      <c r="AZ761"/>
      <c r="BA761"/>
      <c r="BB761"/>
      <c r="BC761"/>
      <c r="BD761"/>
    </row>
    <row r="762" spans="2:56" ht="15.75" customHeight="1">
      <c r="B762" s="11"/>
      <c r="C762" s="11"/>
      <c r="D762" s="11"/>
      <c r="E762" s="11"/>
      <c r="F762" s="11"/>
      <c r="G762" s="11"/>
      <c r="H762" s="11"/>
      <c r="I762" s="11"/>
      <c r="J762" s="11"/>
      <c r="K762" s="11"/>
      <c r="L762" s="11"/>
      <c r="M762" s="11"/>
      <c r="N762"/>
      <c r="O762"/>
      <c r="P762"/>
      <c r="Q762"/>
      <c r="R762"/>
      <c r="S762"/>
      <c r="T762"/>
      <c r="U762"/>
      <c r="V762"/>
      <c r="W762" s="11"/>
      <c r="X762"/>
      <c r="Y762"/>
      <c r="Z762"/>
      <c r="AA762"/>
      <c r="AB762"/>
      <c r="AC762"/>
      <c r="AD762"/>
      <c r="AE762"/>
      <c r="AF762"/>
      <c r="AG762"/>
      <c r="AH762"/>
      <c r="AI762"/>
      <c r="AJ762"/>
      <c r="AK762"/>
      <c r="AL762"/>
      <c r="AM762"/>
      <c r="AN762"/>
      <c r="AO762"/>
      <c r="AP762"/>
      <c r="AQ762"/>
      <c r="AR762"/>
      <c r="AS762"/>
      <c r="AT762"/>
      <c r="AU762"/>
      <c r="AV762"/>
      <c r="AW762"/>
      <c r="AX762"/>
      <c r="AY762"/>
      <c r="AZ762"/>
      <c r="BA762"/>
      <c r="BB762"/>
      <c r="BC762"/>
      <c r="BD762"/>
    </row>
    <row r="763" spans="2:56" ht="15.75" customHeight="1">
      <c r="B763" s="11"/>
      <c r="C763" s="11"/>
      <c r="D763" s="11"/>
      <c r="E763" s="11"/>
      <c r="F763" s="11"/>
      <c r="G763" s="11"/>
      <c r="H763" s="11"/>
      <c r="I763" s="11"/>
      <c r="J763" s="11"/>
      <c r="K763" s="11"/>
      <c r="L763" s="11"/>
      <c r="M763" s="11"/>
      <c r="N763"/>
      <c r="O763"/>
      <c r="P763"/>
      <c r="Q763"/>
      <c r="R763"/>
      <c r="S763"/>
      <c r="T763"/>
      <c r="U763"/>
      <c r="V763"/>
      <c r="W763" s="11"/>
      <c r="X763"/>
      <c r="Y763"/>
      <c r="Z763"/>
      <c r="AA763"/>
      <c r="AB763"/>
      <c r="AC763"/>
      <c r="AD763"/>
      <c r="AE763"/>
      <c r="AF763"/>
      <c r="AG763"/>
      <c r="AH763"/>
      <c r="AI763"/>
      <c r="AJ763"/>
      <c r="AK763"/>
      <c r="AL763"/>
      <c r="AM763"/>
      <c r="AN763"/>
      <c r="AO763"/>
      <c r="AP763"/>
      <c r="AQ763"/>
      <c r="AR763"/>
      <c r="AS763"/>
      <c r="AT763"/>
      <c r="AU763"/>
      <c r="AV763"/>
      <c r="AW763"/>
      <c r="AX763"/>
      <c r="AY763"/>
      <c r="AZ763"/>
      <c r="BA763"/>
      <c r="BB763"/>
      <c r="BC763"/>
      <c r="BD763"/>
    </row>
    <row r="764" spans="2:56" ht="15.75" customHeight="1">
      <c r="B764" s="11"/>
      <c r="C764" s="328" t="s">
        <v>1137</v>
      </c>
      <c r="D764" s="11"/>
      <c r="E764" s="11"/>
      <c r="F764" s="11"/>
      <c r="G764" s="11"/>
      <c r="H764" s="11"/>
      <c r="I764" s="11"/>
      <c r="J764" s="11"/>
      <c r="K764" s="11"/>
      <c r="L764" s="11"/>
      <c r="M764" s="11"/>
      <c r="N764"/>
      <c r="O764"/>
      <c r="P764"/>
      <c r="Q764"/>
      <c r="R764"/>
      <c r="S764"/>
      <c r="T764"/>
      <c r="U764"/>
      <c r="V764"/>
      <c r="W764" s="11"/>
      <c r="X764"/>
      <c r="Y764"/>
      <c r="Z764"/>
      <c r="AA764"/>
      <c r="AB764"/>
      <c r="AC764"/>
      <c r="AD764"/>
      <c r="AE764"/>
      <c r="AF764"/>
      <c r="AG764"/>
      <c r="AH764"/>
      <c r="AI764"/>
      <c r="AJ764"/>
      <c r="AK764"/>
      <c r="AL764"/>
      <c r="AM764"/>
      <c r="AN764"/>
      <c r="AO764"/>
      <c r="AP764"/>
      <c r="AQ764"/>
      <c r="AR764"/>
      <c r="AS764"/>
      <c r="AT764"/>
      <c r="AU764"/>
      <c r="AV764"/>
      <c r="AW764"/>
      <c r="AX764"/>
      <c r="AY764"/>
      <c r="AZ764"/>
      <c r="BA764"/>
      <c r="BB764"/>
      <c r="BC764"/>
      <c r="BD764"/>
    </row>
    <row r="765" spans="2:56" ht="15.75" customHeight="1">
      <c r="B765" s="11"/>
      <c r="C765" s="328" t="s">
        <v>1138</v>
      </c>
      <c r="D765" s="11"/>
      <c r="E765" s="11"/>
      <c r="F765" s="11"/>
      <c r="G765" s="11"/>
      <c r="H765" s="11"/>
      <c r="I765" s="11"/>
      <c r="J765" s="11"/>
      <c r="K765" s="11"/>
      <c r="L765" s="11"/>
      <c r="M765" s="11"/>
      <c r="N765"/>
      <c r="O765"/>
      <c r="P765"/>
      <c r="Q765"/>
      <c r="R765"/>
      <c r="S765"/>
      <c r="T765"/>
      <c r="U765"/>
      <c r="V765"/>
      <c r="W765" s="11"/>
      <c r="X765"/>
      <c r="Y765"/>
      <c r="Z765"/>
      <c r="AA765"/>
      <c r="AB765"/>
      <c r="AC765"/>
      <c r="AD765"/>
      <c r="AE765"/>
      <c r="AF765"/>
      <c r="AG765"/>
      <c r="AH765"/>
      <c r="AI765"/>
      <c r="AJ765"/>
      <c r="AK765"/>
      <c r="AL765"/>
      <c r="AM765"/>
      <c r="AN765"/>
      <c r="AO765"/>
      <c r="AP765"/>
      <c r="AQ765"/>
      <c r="AR765"/>
      <c r="AS765"/>
      <c r="AT765"/>
      <c r="AU765"/>
      <c r="AV765"/>
      <c r="AW765"/>
      <c r="AX765"/>
      <c r="AY765"/>
      <c r="AZ765"/>
      <c r="BA765"/>
      <c r="BB765"/>
      <c r="BC765"/>
      <c r="BD765"/>
    </row>
    <row r="766" spans="2:56" ht="15.75" customHeight="1">
      <c r="B766" s="11"/>
      <c r="C766" s="11"/>
      <c r="D766" s="11"/>
      <c r="E766" s="11"/>
      <c r="F766" s="11"/>
      <c r="G766" s="11"/>
      <c r="H766" s="11"/>
      <c r="I766" s="11"/>
      <c r="J766" s="11"/>
      <c r="K766" s="11"/>
      <c r="L766" s="11"/>
      <c r="M766" s="11"/>
      <c r="N766"/>
      <c r="O766"/>
      <c r="P766"/>
      <c r="Q766"/>
      <c r="R766"/>
      <c r="S766"/>
      <c r="T766"/>
      <c r="U766"/>
      <c r="V766"/>
      <c r="W766" s="11"/>
      <c r="X766"/>
      <c r="Y766"/>
      <c r="Z766"/>
      <c r="AA766"/>
      <c r="AB766"/>
      <c r="AC766"/>
      <c r="AD766"/>
      <c r="AE766"/>
      <c r="AF766"/>
      <c r="AG766"/>
      <c r="AH766"/>
      <c r="AI766"/>
      <c r="AJ766"/>
      <c r="AK766"/>
      <c r="AL766"/>
      <c r="AM766"/>
      <c r="AN766"/>
      <c r="AO766"/>
      <c r="AP766"/>
      <c r="AQ766"/>
      <c r="AR766"/>
      <c r="AS766"/>
      <c r="AT766"/>
      <c r="AU766"/>
      <c r="AV766"/>
      <c r="AW766"/>
      <c r="AX766"/>
      <c r="AY766"/>
      <c r="AZ766"/>
      <c r="BA766"/>
      <c r="BB766"/>
      <c r="BC766"/>
      <c r="BD766"/>
    </row>
    <row r="767" spans="2:56" ht="15.75" customHeight="1">
      <c r="B767" s="11"/>
      <c r="C767" s="11"/>
      <c r="D767" s="11"/>
      <c r="E767" s="11"/>
      <c r="F767" s="11"/>
      <c r="G767" s="11"/>
      <c r="H767" s="11"/>
      <c r="I767" s="11"/>
      <c r="J767" s="11"/>
      <c r="K767" s="11"/>
      <c r="L767" s="11"/>
      <c r="M767" s="11"/>
      <c r="N767"/>
      <c r="O767"/>
      <c r="P767"/>
      <c r="Q767"/>
      <c r="R767"/>
      <c r="S767"/>
      <c r="T767"/>
      <c r="U767"/>
      <c r="V767"/>
      <c r="W767" s="11"/>
      <c r="X767"/>
      <c r="Y767"/>
      <c r="Z767"/>
      <c r="AA767"/>
      <c r="AB767"/>
      <c r="AC767"/>
      <c r="AD767"/>
      <c r="AE767"/>
      <c r="AF767"/>
      <c r="AG767"/>
      <c r="AH767"/>
      <c r="AI767"/>
      <c r="AJ767"/>
      <c r="AK767"/>
      <c r="AL767"/>
      <c r="AM767"/>
      <c r="AN767"/>
      <c r="AO767"/>
      <c r="AP767"/>
      <c r="AQ767"/>
      <c r="AR767"/>
      <c r="AS767"/>
      <c r="AT767"/>
      <c r="AU767"/>
      <c r="AV767"/>
      <c r="AW767"/>
      <c r="AX767"/>
      <c r="AY767"/>
      <c r="AZ767"/>
      <c r="BA767"/>
      <c r="BB767"/>
      <c r="BC767"/>
      <c r="BD767"/>
    </row>
    <row r="768" spans="2:56" ht="15.75" customHeight="1">
      <c r="B768" s="11"/>
      <c r="C768" s="11" t="s">
        <v>1139</v>
      </c>
      <c r="D768" s="11"/>
      <c r="E768" s="11"/>
      <c r="F768" s="11"/>
      <c r="G768" s="11"/>
      <c r="H768" s="11"/>
      <c r="I768" s="11"/>
      <c r="J768" s="11"/>
      <c r="K768" s="11"/>
      <c r="L768" s="11"/>
      <c r="M768" s="11"/>
      <c r="N768"/>
      <c r="O768"/>
      <c r="P768"/>
      <c r="Q768"/>
      <c r="R768"/>
      <c r="S768"/>
      <c r="T768"/>
      <c r="U768"/>
      <c r="V768"/>
      <c r="W768"/>
      <c r="X768"/>
      <c r="Y768"/>
      <c r="Z768"/>
      <c r="AA768"/>
      <c r="AB768"/>
      <c r="AC768"/>
      <c r="AD768"/>
      <c r="AE768"/>
      <c r="AF768"/>
      <c r="AG768"/>
      <c r="AH768"/>
      <c r="AI768"/>
      <c r="AJ768"/>
      <c r="AK768"/>
      <c r="AL768"/>
      <c r="AM768"/>
      <c r="AN768"/>
      <c r="AO768"/>
      <c r="AP768"/>
      <c r="AQ768"/>
      <c r="AR768"/>
      <c r="AS768"/>
      <c r="AT768"/>
      <c r="AU768"/>
      <c r="AV768"/>
      <c r="AW768"/>
      <c r="AX768"/>
      <c r="AY768"/>
      <c r="AZ768"/>
      <c r="BA768"/>
      <c r="BB768"/>
      <c r="BC768"/>
      <c r="BD768"/>
    </row>
    <row r="769" spans="2:56" ht="15.75" customHeight="1">
      <c r="B769" s="11"/>
      <c r="C769" s="11" t="s">
        <v>332</v>
      </c>
      <c r="D769" s="11"/>
      <c r="E769" s="11"/>
      <c r="F769" s="11"/>
      <c r="G769" s="11"/>
      <c r="H769" s="11"/>
      <c r="I769" s="11"/>
      <c r="J769" s="11"/>
      <c r="K769" s="11"/>
      <c r="L769" s="11"/>
      <c r="M769" s="11"/>
      <c r="N769"/>
      <c r="O769"/>
      <c r="P769"/>
      <c r="Q769"/>
      <c r="R769"/>
      <c r="S769"/>
      <c r="T769"/>
      <c r="U769"/>
      <c r="V769"/>
      <c r="W769"/>
      <c r="X769"/>
      <c r="Y769"/>
      <c r="Z769"/>
      <c r="AA769"/>
      <c r="AB769"/>
      <c r="AC769"/>
      <c r="AD769"/>
      <c r="AE769"/>
      <c r="AF769"/>
      <c r="AG769"/>
      <c r="AH769"/>
      <c r="AI769"/>
      <c r="AJ769"/>
      <c r="AK769"/>
      <c r="AL769"/>
      <c r="AM769"/>
      <c r="AN769"/>
      <c r="AO769"/>
      <c r="AP769"/>
      <c r="AQ769"/>
      <c r="AR769"/>
      <c r="AS769"/>
      <c r="AT769"/>
      <c r="AU769"/>
      <c r="AV769"/>
      <c r="AW769"/>
      <c r="AX769"/>
      <c r="AY769"/>
      <c r="AZ769"/>
      <c r="BA769"/>
      <c r="BB769"/>
      <c r="BC769"/>
      <c r="BD769"/>
    </row>
    <row r="770" spans="2:56" ht="15.75" customHeight="1">
      <c r="B770" s="11"/>
      <c r="C770" s="11"/>
      <c r="D770" s="11"/>
      <c r="E770" s="11"/>
      <c r="F770" s="11"/>
      <c r="G770" s="11"/>
      <c r="H770" s="11"/>
      <c r="I770" s="11"/>
      <c r="J770" s="11"/>
      <c r="K770" s="11"/>
      <c r="L770" s="11"/>
      <c r="M770" s="11"/>
      <c r="N770"/>
      <c r="O770"/>
      <c r="P770"/>
      <c r="Q770"/>
      <c r="R770"/>
      <c r="S770"/>
      <c r="T770"/>
      <c r="U770"/>
      <c r="V770"/>
      <c r="W770"/>
      <c r="X770"/>
      <c r="Y770"/>
      <c r="Z770"/>
      <c r="AA770"/>
      <c r="AB770"/>
      <c r="AC770"/>
      <c r="AD770"/>
      <c r="AE770"/>
      <c r="AF770"/>
      <c r="AG770"/>
      <c r="AH770"/>
      <c r="AI770"/>
      <c r="AJ770"/>
      <c r="AK770"/>
      <c r="AL770"/>
      <c r="AM770"/>
      <c r="AN770"/>
      <c r="AO770"/>
      <c r="AP770"/>
      <c r="AQ770"/>
      <c r="AR770"/>
      <c r="AS770"/>
      <c r="AT770"/>
      <c r="AU770"/>
      <c r="AV770"/>
      <c r="AW770"/>
      <c r="AX770"/>
      <c r="AY770"/>
      <c r="AZ770"/>
      <c r="BA770"/>
      <c r="BB770"/>
      <c r="BC770"/>
      <c r="BD770"/>
    </row>
    <row r="771" spans="2:56" ht="15.75" customHeight="1">
      <c r="B771" s="11"/>
      <c r="C771" s="11" t="s">
        <v>1140</v>
      </c>
      <c r="D771" s="11"/>
      <c r="E771" s="11"/>
      <c r="F771" s="11"/>
      <c r="G771" s="11"/>
      <c r="H771" s="11"/>
      <c r="I771" s="11"/>
      <c r="J771" s="11"/>
      <c r="K771" s="11"/>
      <c r="L771" s="11"/>
      <c r="M771" s="11"/>
      <c r="N771"/>
      <c r="O771"/>
      <c r="P771"/>
      <c r="Q771"/>
      <c r="R771"/>
      <c r="S771"/>
      <c r="T771"/>
      <c r="U771"/>
      <c r="V771"/>
      <c r="W771"/>
      <c r="X771"/>
      <c r="Y771"/>
      <c r="Z771"/>
      <c r="AA771"/>
      <c r="AB771"/>
      <c r="AC771"/>
      <c r="AD771"/>
      <c r="AE771"/>
      <c r="AF771"/>
      <c r="AG771"/>
      <c r="AH771"/>
      <c r="AI771"/>
      <c r="AJ771"/>
      <c r="AK771"/>
      <c r="AL771"/>
      <c r="AM771"/>
      <c r="AN771"/>
      <c r="AO771"/>
      <c r="AP771"/>
      <c r="AQ771"/>
      <c r="AR771"/>
      <c r="AS771"/>
      <c r="AT771"/>
      <c r="AU771"/>
      <c r="AV771"/>
      <c r="AW771"/>
      <c r="AX771"/>
      <c r="AY771"/>
      <c r="AZ771"/>
      <c r="BA771"/>
      <c r="BB771"/>
      <c r="BC771"/>
      <c r="BD771"/>
    </row>
    <row r="772" spans="2:56" ht="15.75" customHeight="1">
      <c r="B772" s="11"/>
      <c r="C772" s="11" t="s">
        <v>333</v>
      </c>
      <c r="D772" s="11"/>
      <c r="E772" s="11"/>
      <c r="F772" s="11"/>
      <c r="G772" s="11"/>
      <c r="H772" s="11"/>
      <c r="I772" s="11"/>
      <c r="J772" s="11"/>
      <c r="K772" s="11"/>
      <c r="L772" s="11"/>
      <c r="M772" s="11"/>
      <c r="N772"/>
      <c r="O772"/>
      <c r="P772"/>
      <c r="Q772"/>
      <c r="R772"/>
      <c r="S772"/>
      <c r="T772"/>
      <c r="U772"/>
      <c r="V772"/>
      <c r="W772"/>
      <c r="X772"/>
      <c r="Y772"/>
      <c r="Z772"/>
      <c r="AA772"/>
      <c r="AB772"/>
      <c r="AC772"/>
      <c r="AD772"/>
      <c r="AE772"/>
      <c r="AF772"/>
      <c r="AG772"/>
      <c r="AH772"/>
      <c r="AI772"/>
      <c r="AJ772"/>
      <c r="AK772"/>
      <c r="AL772"/>
      <c r="AM772"/>
      <c r="AN772"/>
      <c r="AO772"/>
      <c r="AP772"/>
      <c r="AQ772"/>
      <c r="AR772"/>
      <c r="AS772"/>
      <c r="AT772"/>
      <c r="AU772"/>
      <c r="AV772"/>
      <c r="AW772"/>
      <c r="AX772"/>
      <c r="AY772"/>
      <c r="AZ772"/>
      <c r="BA772"/>
      <c r="BB772"/>
      <c r="BC772"/>
      <c r="BD772"/>
    </row>
    <row r="773" spans="2:56" ht="15.75" customHeight="1">
      <c r="W773"/>
      <c r="X773"/>
      <c r="Y773"/>
      <c r="Z773"/>
      <c r="AA773"/>
      <c r="AB773"/>
      <c r="AC773"/>
      <c r="AD773"/>
      <c r="AE773"/>
      <c r="AF773"/>
      <c r="AG773"/>
      <c r="AH773"/>
      <c r="AI773"/>
      <c r="AJ773"/>
      <c r="AK773"/>
      <c r="AL773"/>
      <c r="AM773"/>
      <c r="AN773"/>
      <c r="AO773"/>
      <c r="AP773"/>
      <c r="AQ773"/>
      <c r="AR773"/>
      <c r="AS773"/>
      <c r="AT773"/>
      <c r="AU773"/>
      <c r="AV773"/>
      <c r="AW773"/>
      <c r="AX773"/>
      <c r="AY773"/>
      <c r="AZ773"/>
      <c r="BA773"/>
      <c r="BB773"/>
      <c r="BC773"/>
      <c r="BD773"/>
    </row>
    <row r="774" spans="2:56" ht="15.75" customHeight="1">
      <c r="W774"/>
      <c r="X774"/>
      <c r="Y774"/>
      <c r="Z774"/>
      <c r="AA774"/>
      <c r="AB774"/>
      <c r="AC774"/>
      <c r="AD774"/>
      <c r="AE774"/>
      <c r="AF774"/>
      <c r="AG774"/>
      <c r="AH774"/>
      <c r="AI774"/>
      <c r="AJ774"/>
      <c r="AK774"/>
      <c r="AL774"/>
      <c r="AM774"/>
      <c r="AN774"/>
      <c r="AO774"/>
      <c r="AP774"/>
      <c r="AQ774"/>
      <c r="AR774"/>
      <c r="AS774"/>
      <c r="AT774"/>
      <c r="AU774"/>
      <c r="AV774"/>
      <c r="AW774"/>
      <c r="AX774"/>
      <c r="AY774"/>
      <c r="AZ774"/>
      <c r="BA774"/>
      <c r="BB774"/>
      <c r="BC774"/>
      <c r="BD774"/>
    </row>
    <row r="775" spans="2:56" ht="15.75" customHeight="1">
      <c r="B775" s="10" t="s">
        <v>212</v>
      </c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1"/>
      <c r="O775" s="11"/>
      <c r="P775" s="11"/>
      <c r="Q775" s="11"/>
      <c r="R775" s="11"/>
      <c r="S775" s="11"/>
      <c r="T775" s="11"/>
      <c r="U775"/>
      <c r="V775"/>
      <c r="W775"/>
      <c r="X775"/>
      <c r="Y775"/>
      <c r="Z775"/>
      <c r="AA775"/>
      <c r="AB775"/>
      <c r="AC775"/>
      <c r="AD775"/>
      <c r="AE775"/>
      <c r="AF775"/>
      <c r="AG775"/>
      <c r="AH775"/>
      <c r="AI775"/>
      <c r="AJ775"/>
      <c r="AK775"/>
      <c r="AL775"/>
      <c r="AM775"/>
      <c r="AN775"/>
      <c r="AO775"/>
      <c r="AP775"/>
      <c r="AQ775"/>
      <c r="AR775"/>
      <c r="AS775"/>
      <c r="AT775"/>
      <c r="AU775"/>
      <c r="AV775"/>
      <c r="AW775"/>
      <c r="AX775"/>
      <c r="AY775"/>
      <c r="AZ775"/>
      <c r="BA775"/>
      <c r="BB775"/>
      <c r="BC775"/>
      <c r="BD775"/>
    </row>
    <row r="776" spans="2:56" ht="15.75" customHeight="1">
      <c r="B776" s="11"/>
      <c r="C776" s="11"/>
      <c r="D776" s="11"/>
      <c r="E776" s="11"/>
      <c r="F776" s="11"/>
      <c r="G776" s="11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/>
      <c r="V776"/>
      <c r="W776"/>
      <c r="X776"/>
      <c r="Y776"/>
      <c r="Z776"/>
      <c r="AA776"/>
      <c r="AB776"/>
      <c r="AC776"/>
      <c r="AD776"/>
      <c r="AE776"/>
      <c r="AF776"/>
      <c r="AG776"/>
      <c r="AH776"/>
      <c r="AI776"/>
      <c r="AJ776"/>
      <c r="AK776"/>
      <c r="AL776"/>
      <c r="AM776"/>
      <c r="AN776"/>
      <c r="AO776"/>
      <c r="AP776"/>
      <c r="AQ776"/>
      <c r="AR776"/>
      <c r="AS776"/>
      <c r="AT776"/>
      <c r="AU776"/>
      <c r="AV776"/>
      <c r="AW776"/>
      <c r="AX776"/>
      <c r="AY776"/>
      <c r="AZ776"/>
      <c r="BA776"/>
      <c r="BB776"/>
      <c r="BC776"/>
      <c r="BD776"/>
    </row>
    <row r="777" spans="2:56" ht="15.75" customHeight="1">
      <c r="B777" s="12" t="s">
        <v>213</v>
      </c>
      <c r="C777" s="11"/>
      <c r="D777" s="11"/>
      <c r="E777" s="11"/>
      <c r="F777" s="11"/>
      <c r="G777" s="11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/>
      <c r="V777"/>
      <c r="W777"/>
      <c r="X777"/>
      <c r="Y777"/>
      <c r="Z777"/>
      <c r="AA777"/>
      <c r="AB777"/>
      <c r="AC777"/>
      <c r="AD777"/>
      <c r="AE777"/>
      <c r="AF777"/>
      <c r="AG777"/>
      <c r="AH777"/>
      <c r="AI777"/>
      <c r="AJ777"/>
      <c r="AK777"/>
      <c r="AL777"/>
      <c r="AM777"/>
      <c r="AN777"/>
      <c r="AO777"/>
      <c r="AP777"/>
      <c r="AQ777"/>
      <c r="AR777"/>
      <c r="AS777"/>
      <c r="AT777"/>
      <c r="AU777"/>
      <c r="AV777"/>
      <c r="AW777"/>
      <c r="AX777"/>
      <c r="AY777"/>
      <c r="AZ777"/>
      <c r="BA777"/>
      <c r="BB777"/>
      <c r="BC777"/>
      <c r="BD777"/>
    </row>
    <row r="778" spans="2:56" ht="15.75" customHeight="1">
      <c r="B778" s="11"/>
      <c r="C778" s="11"/>
      <c r="D778" s="11"/>
      <c r="E778" s="11"/>
      <c r="F778" s="11"/>
      <c r="G778" s="11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/>
      <c r="V778"/>
      <c r="W778"/>
      <c r="X778"/>
      <c r="Y778"/>
      <c r="Z778"/>
      <c r="AA778"/>
      <c r="AB778"/>
      <c r="AC778"/>
      <c r="AD778"/>
      <c r="AE778"/>
      <c r="AF778"/>
      <c r="AG778"/>
      <c r="AH778"/>
      <c r="AI778"/>
      <c r="AJ778"/>
      <c r="AK778"/>
      <c r="AL778"/>
      <c r="AM778"/>
      <c r="AN778"/>
      <c r="AO778"/>
      <c r="AP778"/>
      <c r="AQ778"/>
      <c r="AR778"/>
      <c r="AS778"/>
      <c r="AT778"/>
      <c r="AU778"/>
      <c r="AV778"/>
      <c r="AW778"/>
      <c r="AX778"/>
      <c r="AY778"/>
      <c r="AZ778"/>
      <c r="BA778"/>
      <c r="BB778"/>
      <c r="BC778"/>
      <c r="BD778"/>
    </row>
    <row r="779" spans="2:56" ht="15.75" customHeight="1">
      <c r="B779" s="11" t="s">
        <v>214</v>
      </c>
      <c r="C779" s="11"/>
      <c r="D779" s="11"/>
      <c r="E779" s="11"/>
      <c r="F779" s="11"/>
      <c r="G779" s="11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/>
      <c r="V779"/>
      <c r="W779"/>
      <c r="X779"/>
      <c r="Y779"/>
      <c r="Z779"/>
      <c r="AA779"/>
      <c r="AB779"/>
      <c r="AC779"/>
      <c r="AD779"/>
      <c r="AE779"/>
      <c r="AF779"/>
      <c r="AG779"/>
      <c r="AH779"/>
      <c r="AI779"/>
      <c r="AJ779"/>
      <c r="AK779"/>
      <c r="AL779"/>
      <c r="AM779"/>
      <c r="AN779"/>
      <c r="AO779"/>
      <c r="AP779"/>
      <c r="AQ779"/>
      <c r="AR779"/>
      <c r="AS779"/>
      <c r="AT779"/>
      <c r="AU779"/>
      <c r="AV779"/>
      <c r="AW779"/>
      <c r="AX779"/>
      <c r="AY779"/>
      <c r="AZ779"/>
      <c r="BA779"/>
      <c r="BB779"/>
      <c r="BC779"/>
      <c r="BD779"/>
    </row>
    <row r="780" spans="2:56" ht="15.75" customHeight="1">
      <c r="B780" s="11" t="s">
        <v>215</v>
      </c>
      <c r="C780" s="11"/>
      <c r="D780" s="11"/>
      <c r="E780" s="11"/>
      <c r="F780" s="11"/>
      <c r="G780" s="11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/>
      <c r="V780"/>
      <c r="W780"/>
      <c r="X780"/>
      <c r="Y780"/>
      <c r="Z780"/>
      <c r="AA780"/>
      <c r="AB780"/>
      <c r="AC780"/>
      <c r="AD780"/>
      <c r="AE780"/>
      <c r="AF780"/>
      <c r="AG780"/>
      <c r="AH780"/>
      <c r="AI780"/>
      <c r="AJ780"/>
      <c r="AK780"/>
      <c r="AL780"/>
      <c r="AM780"/>
      <c r="AN780"/>
      <c r="AO780"/>
      <c r="AP780"/>
      <c r="AQ780"/>
      <c r="AR780"/>
      <c r="AS780"/>
      <c r="AT780"/>
      <c r="AU780"/>
      <c r="AV780"/>
      <c r="AW780"/>
      <c r="AX780"/>
      <c r="AY780"/>
      <c r="AZ780"/>
      <c r="BA780"/>
      <c r="BB780"/>
      <c r="BC780"/>
      <c r="BD780"/>
    </row>
    <row r="781" spans="2:56" ht="15.75" customHeight="1">
      <c r="B781" s="11"/>
      <c r="C781" s="11"/>
      <c r="D781" s="11"/>
      <c r="E781" s="11"/>
      <c r="F781" s="11"/>
      <c r="G781" s="11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/>
      <c r="V781"/>
      <c r="W781"/>
      <c r="X781"/>
      <c r="Y781"/>
      <c r="Z781"/>
      <c r="AA781"/>
      <c r="AB781"/>
      <c r="AC781"/>
      <c r="AD781"/>
      <c r="AE781"/>
      <c r="AF781"/>
      <c r="AG781"/>
      <c r="AH781"/>
      <c r="AI781"/>
      <c r="AJ781"/>
      <c r="AK781"/>
      <c r="AL781"/>
      <c r="AM781"/>
      <c r="AN781"/>
      <c r="AO781"/>
      <c r="AP781"/>
      <c r="AQ781"/>
      <c r="AR781"/>
      <c r="AS781"/>
      <c r="AT781"/>
      <c r="AU781"/>
      <c r="AV781"/>
      <c r="AW781"/>
      <c r="AX781"/>
      <c r="AY781"/>
      <c r="AZ781"/>
      <c r="BA781"/>
      <c r="BB781"/>
      <c r="BC781"/>
      <c r="BD781"/>
    </row>
    <row r="782" spans="2:56" ht="15.75" customHeight="1">
      <c r="B782" s="6" t="s">
        <v>1141</v>
      </c>
      <c r="C782" s="11"/>
      <c r="D782" s="11"/>
      <c r="E782" s="11"/>
      <c r="F782" s="11"/>
      <c r="G782" s="11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/>
      <c r="V782"/>
      <c r="W782"/>
      <c r="X782"/>
      <c r="Y782"/>
      <c r="Z782"/>
      <c r="AA782"/>
      <c r="AB782"/>
      <c r="AC782"/>
      <c r="AD782"/>
      <c r="AE782"/>
      <c r="AF782"/>
      <c r="AG782"/>
      <c r="AH782"/>
      <c r="AI782"/>
      <c r="AJ782"/>
      <c r="AK782"/>
      <c r="AL782"/>
      <c r="AM782"/>
      <c r="AN782"/>
      <c r="AO782"/>
      <c r="AP782"/>
      <c r="AQ782"/>
      <c r="AR782"/>
      <c r="AS782"/>
      <c r="AT782"/>
      <c r="AU782"/>
      <c r="AV782"/>
      <c r="AW782"/>
      <c r="AX782"/>
      <c r="AY782"/>
      <c r="AZ782"/>
      <c r="BA782"/>
      <c r="BB782"/>
      <c r="BC782"/>
      <c r="BD782"/>
    </row>
    <row r="783" spans="2:56" ht="15.75" customHeight="1">
      <c r="B783" s="11" t="s">
        <v>216</v>
      </c>
      <c r="C783" s="11"/>
      <c r="D783" s="11"/>
      <c r="E783" s="11"/>
      <c r="F783" s="11"/>
      <c r="G783" s="11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/>
      <c r="V783"/>
      <c r="W783"/>
      <c r="X783"/>
      <c r="Y783"/>
      <c r="Z783"/>
      <c r="AA783"/>
      <c r="AB783"/>
      <c r="AC783"/>
      <c r="AD783"/>
      <c r="AE783"/>
      <c r="AF783"/>
      <c r="AG783"/>
      <c r="AH783"/>
      <c r="AI783"/>
      <c r="AJ783"/>
      <c r="AK783"/>
      <c r="AL783"/>
      <c r="AM783"/>
      <c r="AN783"/>
      <c r="AO783"/>
      <c r="AP783"/>
      <c r="AQ783"/>
      <c r="AR783"/>
      <c r="AS783"/>
      <c r="AT783"/>
      <c r="AU783"/>
      <c r="AV783"/>
      <c r="AW783"/>
      <c r="AX783"/>
      <c r="AY783"/>
      <c r="AZ783"/>
      <c r="BA783"/>
      <c r="BB783"/>
      <c r="BC783"/>
      <c r="BD783"/>
    </row>
    <row r="784" spans="2:56" ht="15.75" customHeight="1">
      <c r="B784" s="11" t="s">
        <v>217</v>
      </c>
      <c r="C784" s="11"/>
      <c r="D784" s="11"/>
      <c r="E784" s="11"/>
      <c r="F784" s="11"/>
      <c r="G784" s="11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/>
      <c r="V784"/>
      <c r="W784"/>
      <c r="X784"/>
      <c r="Y784"/>
      <c r="Z784"/>
      <c r="AA784"/>
      <c r="AB784"/>
      <c r="AC784"/>
      <c r="AD784"/>
      <c r="AE784"/>
      <c r="AF784"/>
      <c r="AG784"/>
      <c r="AH784"/>
      <c r="AI784"/>
      <c r="AJ784"/>
      <c r="AK784"/>
      <c r="AL784"/>
      <c r="AM784"/>
      <c r="AN784"/>
      <c r="AO784"/>
      <c r="AP784"/>
      <c r="AQ784"/>
      <c r="AR784"/>
      <c r="AS784"/>
      <c r="AT784"/>
      <c r="AU784"/>
      <c r="AV784"/>
      <c r="AW784"/>
      <c r="AX784"/>
      <c r="AY784"/>
      <c r="AZ784"/>
      <c r="BA784"/>
      <c r="BB784"/>
      <c r="BC784"/>
      <c r="BD784"/>
    </row>
    <row r="785" spans="2:56" ht="15.75" customHeight="1">
      <c r="B785" s="11" t="s">
        <v>218</v>
      </c>
      <c r="C785" s="11"/>
      <c r="D785" s="11"/>
      <c r="E785" s="11"/>
      <c r="F785" s="11"/>
      <c r="G785" s="11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/>
      <c r="V785"/>
      <c r="W785"/>
      <c r="X785"/>
      <c r="Y785"/>
      <c r="Z785"/>
      <c r="AA785"/>
      <c r="AB785"/>
      <c r="AC785"/>
      <c r="AD785"/>
      <c r="AE785"/>
      <c r="AF785"/>
      <c r="AG785"/>
      <c r="AH785"/>
      <c r="AI785"/>
      <c r="AJ785"/>
      <c r="AK785"/>
      <c r="AL785"/>
      <c r="AM785"/>
      <c r="AN785"/>
      <c r="AO785"/>
      <c r="AP785"/>
      <c r="AQ785"/>
      <c r="AR785"/>
      <c r="AS785"/>
      <c r="AT785"/>
      <c r="AU785"/>
      <c r="AV785"/>
      <c r="AW785"/>
      <c r="AX785"/>
      <c r="AY785"/>
      <c r="AZ785"/>
      <c r="BA785"/>
      <c r="BB785"/>
      <c r="BC785"/>
      <c r="BD785"/>
    </row>
    <row r="786" spans="2:56" ht="15.75" customHeight="1">
      <c r="B786" s="11"/>
      <c r="C786" s="11"/>
      <c r="D786" s="11"/>
      <c r="E786" s="11"/>
      <c r="F786" s="11"/>
      <c r="G786" s="11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/>
      <c r="V786"/>
      <c r="W786"/>
      <c r="X786"/>
      <c r="Y786"/>
      <c r="Z786"/>
      <c r="AA786"/>
      <c r="AB786"/>
      <c r="AC786"/>
      <c r="AD786"/>
      <c r="AE786"/>
      <c r="AF786"/>
      <c r="AG786"/>
      <c r="AH786"/>
      <c r="AI786"/>
      <c r="AJ786"/>
      <c r="AK786"/>
      <c r="AL786"/>
      <c r="AM786"/>
      <c r="AN786"/>
      <c r="AO786"/>
      <c r="AP786"/>
      <c r="AQ786"/>
      <c r="AR786"/>
      <c r="AS786"/>
      <c r="AT786"/>
      <c r="AU786"/>
      <c r="AV786"/>
      <c r="AW786"/>
      <c r="AX786"/>
      <c r="AY786"/>
      <c r="AZ786"/>
      <c r="BA786"/>
      <c r="BB786"/>
      <c r="BC786"/>
      <c r="BD786"/>
    </row>
    <row r="787" spans="2:56" ht="15.75" customHeight="1">
      <c r="B787" s="20"/>
      <c r="C787" s="11"/>
      <c r="D787" s="11"/>
      <c r="E787" s="11"/>
      <c r="F787" s="11"/>
      <c r="G787" s="11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/>
      <c r="V787"/>
      <c r="W787"/>
      <c r="X787"/>
      <c r="Y787"/>
      <c r="Z787"/>
      <c r="AA787"/>
      <c r="AB787"/>
      <c r="AC787"/>
      <c r="AD787"/>
      <c r="AE787"/>
      <c r="AF787"/>
      <c r="AG787"/>
      <c r="AH787"/>
      <c r="AI787"/>
      <c r="AJ787"/>
      <c r="AK787"/>
      <c r="AL787"/>
      <c r="AM787"/>
      <c r="AN787"/>
      <c r="AO787"/>
      <c r="AP787"/>
      <c r="AQ787"/>
      <c r="AR787"/>
      <c r="AS787"/>
      <c r="AT787"/>
      <c r="AU787"/>
      <c r="AV787"/>
      <c r="AW787"/>
      <c r="AX787"/>
      <c r="AY787"/>
      <c r="AZ787"/>
      <c r="BA787"/>
      <c r="BB787"/>
      <c r="BC787"/>
      <c r="BD787"/>
    </row>
    <row r="788" spans="2:56" ht="15.75" customHeight="1">
      <c r="B788" s="317" t="s">
        <v>1142</v>
      </c>
      <c r="C788" s="11"/>
      <c r="D788" s="11"/>
      <c r="E788" s="11"/>
      <c r="F788" s="11"/>
      <c r="G788" s="11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/>
      <c r="V788"/>
      <c r="W788"/>
      <c r="X788"/>
      <c r="Y788"/>
      <c r="Z788"/>
      <c r="AA788"/>
      <c r="AB788"/>
      <c r="AC788"/>
      <c r="AD788"/>
      <c r="AE788"/>
      <c r="AF788"/>
      <c r="AG788"/>
      <c r="AH788"/>
      <c r="AI788"/>
      <c r="AJ788"/>
      <c r="AK788"/>
      <c r="AL788"/>
      <c r="AM788"/>
      <c r="AN788"/>
      <c r="AO788"/>
      <c r="AP788"/>
      <c r="AQ788"/>
      <c r="AR788"/>
      <c r="AS788"/>
      <c r="AT788"/>
      <c r="AU788"/>
      <c r="AV788"/>
      <c r="AW788"/>
      <c r="AX788"/>
      <c r="AY788"/>
      <c r="AZ788"/>
      <c r="BA788"/>
      <c r="BB788"/>
      <c r="BC788"/>
      <c r="BD788"/>
    </row>
    <row r="789" spans="2:56" ht="15.75" customHeight="1">
      <c r="B789" s="20"/>
      <c r="C789" s="11"/>
      <c r="D789" s="11"/>
      <c r="E789" s="11"/>
      <c r="F789" s="11"/>
      <c r="G789" s="11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/>
      <c r="V789"/>
      <c r="W789"/>
      <c r="X789"/>
      <c r="Y789"/>
      <c r="Z789"/>
      <c r="AA789"/>
      <c r="AB789"/>
      <c r="AC789"/>
      <c r="AD789"/>
      <c r="AE789"/>
      <c r="AF789"/>
      <c r="AG789"/>
      <c r="AH789"/>
      <c r="AI789"/>
      <c r="AJ789"/>
      <c r="AK789"/>
      <c r="AL789"/>
      <c r="AM789"/>
      <c r="AN789"/>
      <c r="AO789"/>
      <c r="AP789"/>
      <c r="AQ789"/>
      <c r="AR789"/>
      <c r="AS789"/>
      <c r="AT789"/>
      <c r="AU789"/>
      <c r="AV789"/>
      <c r="AW789"/>
      <c r="AX789"/>
      <c r="AY789"/>
      <c r="AZ789"/>
      <c r="BA789"/>
      <c r="BB789"/>
      <c r="BC789"/>
      <c r="BD789"/>
    </row>
    <row r="790" spans="2:56" ht="15.75" customHeight="1">
      <c r="B790" s="338" t="s">
        <v>1143</v>
      </c>
      <c r="C790" s="11"/>
      <c r="D790" s="11"/>
      <c r="E790" s="11"/>
      <c r="F790" s="11"/>
      <c r="G790" s="339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/>
      <c r="V790"/>
      <c r="W790"/>
      <c r="X790"/>
      <c r="Y790"/>
      <c r="Z790"/>
      <c r="AA790"/>
      <c r="AB790"/>
      <c r="AC790"/>
      <c r="AD790"/>
      <c r="AE790"/>
      <c r="AF790"/>
      <c r="AG790"/>
      <c r="AH790"/>
      <c r="AI790"/>
      <c r="AJ790"/>
      <c r="AK790"/>
      <c r="AL790"/>
      <c r="AM790"/>
      <c r="AN790"/>
      <c r="AO790"/>
      <c r="AP790"/>
      <c r="AQ790"/>
      <c r="AR790"/>
      <c r="AS790"/>
      <c r="AT790"/>
      <c r="AU790"/>
      <c r="AV790"/>
      <c r="AW790"/>
      <c r="AX790"/>
      <c r="AY790"/>
      <c r="AZ790"/>
      <c r="BA790"/>
      <c r="BB790"/>
      <c r="BC790"/>
      <c r="BD790"/>
    </row>
    <row r="791" spans="2:56" ht="15.75" customHeight="1">
      <c r="B791" s="11"/>
      <c r="C791" s="11"/>
      <c r="D791" s="11"/>
      <c r="E791" s="11"/>
      <c r="F791" s="11"/>
      <c r="G791" s="11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/>
      <c r="V791"/>
      <c r="W791"/>
      <c r="X791"/>
      <c r="Y791"/>
      <c r="Z791"/>
      <c r="AA791"/>
      <c r="AB791"/>
      <c r="AC791"/>
      <c r="AD791"/>
      <c r="AE791"/>
      <c r="AF791"/>
      <c r="AG791"/>
      <c r="AH791"/>
      <c r="AI791"/>
      <c r="AJ791"/>
      <c r="AK791"/>
      <c r="AL791"/>
      <c r="AM791"/>
      <c r="AN791"/>
      <c r="AO791"/>
      <c r="AP791"/>
      <c r="AQ791"/>
      <c r="AR791"/>
      <c r="AS791"/>
      <c r="AT791"/>
      <c r="AU791"/>
      <c r="AV791"/>
      <c r="AW791"/>
      <c r="AX791"/>
      <c r="AY791"/>
      <c r="AZ791"/>
      <c r="BA791"/>
      <c r="BB791"/>
      <c r="BC791"/>
      <c r="BD791"/>
    </row>
    <row r="792" spans="2:56" ht="15.75" customHeight="1">
      <c r="B792" s="11"/>
      <c r="C792" s="11"/>
      <c r="D792" s="11"/>
      <c r="E792" s="11"/>
      <c r="F792" s="11"/>
      <c r="G792" s="11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/>
      <c r="V792"/>
      <c r="W792"/>
      <c r="X792"/>
      <c r="Y792"/>
      <c r="Z792"/>
      <c r="AA792"/>
      <c r="AB792"/>
      <c r="AC792"/>
      <c r="AD792"/>
      <c r="AE792"/>
      <c r="AF792"/>
      <c r="AG792"/>
      <c r="AH792"/>
      <c r="AI792"/>
      <c r="AJ792"/>
      <c r="AK792"/>
      <c r="AL792"/>
      <c r="AM792"/>
      <c r="AN792"/>
      <c r="AO792"/>
      <c r="AP792"/>
      <c r="AQ792"/>
      <c r="AR792"/>
      <c r="AS792"/>
      <c r="AT792"/>
      <c r="AU792"/>
      <c r="AV792"/>
      <c r="AW792"/>
      <c r="AX792"/>
      <c r="AY792"/>
      <c r="AZ792"/>
      <c r="BA792"/>
      <c r="BB792"/>
      <c r="BC792"/>
      <c r="BD792"/>
    </row>
    <row r="793" spans="2:56" ht="15.75" customHeight="1">
      <c r="B793" s="340" t="s">
        <v>1144</v>
      </c>
      <c r="C793" s="11"/>
      <c r="D793" s="11"/>
      <c r="E793" s="11"/>
      <c r="F793" s="11"/>
      <c r="G793" s="11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/>
      <c r="V793"/>
      <c r="W793"/>
      <c r="X793"/>
      <c r="Y793"/>
      <c r="Z793"/>
      <c r="AA793"/>
      <c r="AB793"/>
      <c r="AC793"/>
      <c r="AD793"/>
      <c r="AE793"/>
      <c r="AF793"/>
      <c r="AG793"/>
      <c r="AH793"/>
      <c r="AI793"/>
      <c r="AJ793"/>
      <c r="AK793"/>
      <c r="AL793"/>
      <c r="AM793"/>
      <c r="AN793"/>
      <c r="AO793"/>
      <c r="AP793"/>
      <c r="AQ793"/>
      <c r="AR793"/>
      <c r="AS793"/>
      <c r="AT793"/>
      <c r="AU793"/>
      <c r="AV793"/>
      <c r="AW793"/>
      <c r="AX793"/>
      <c r="AY793"/>
      <c r="AZ793"/>
      <c r="BA793"/>
      <c r="BB793"/>
      <c r="BC793"/>
      <c r="BD793"/>
    </row>
    <row r="794" spans="2:56" ht="15.75" customHeight="1">
      <c r="B794" s="4" t="s">
        <v>270</v>
      </c>
      <c r="C794" s="11"/>
      <c r="D794" s="11"/>
      <c r="E794" s="11"/>
      <c r="F794" s="11"/>
      <c r="G794" s="11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/>
      <c r="V794"/>
      <c r="W794"/>
      <c r="X794"/>
      <c r="Y794"/>
      <c r="Z794"/>
      <c r="AA794"/>
      <c r="AB794"/>
      <c r="AC794"/>
      <c r="AD794"/>
      <c r="AE794"/>
      <c r="AF794"/>
      <c r="AG794"/>
      <c r="AH794"/>
      <c r="AI794"/>
      <c r="AJ794"/>
      <c r="AK794"/>
      <c r="AL794"/>
      <c r="AM794"/>
      <c r="AN794"/>
      <c r="AO794"/>
      <c r="AP794"/>
      <c r="AQ794"/>
      <c r="AR794"/>
      <c r="AS794"/>
      <c r="AT794"/>
      <c r="AU794"/>
      <c r="AV794"/>
      <c r="AW794"/>
      <c r="AX794"/>
      <c r="AY794"/>
      <c r="AZ794"/>
      <c r="BA794"/>
      <c r="BB794"/>
      <c r="BC794"/>
      <c r="BD794"/>
    </row>
    <row r="795" spans="2:56" ht="15.75" customHeight="1">
      <c r="B795" s="4" t="s">
        <v>271</v>
      </c>
      <c r="C795" s="11"/>
      <c r="D795" s="11"/>
      <c r="E795" s="11"/>
      <c r="F795" s="11"/>
      <c r="G795" s="11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/>
      <c r="V795"/>
      <c r="W795"/>
      <c r="X795"/>
      <c r="Y795"/>
      <c r="Z795"/>
      <c r="AA795"/>
      <c r="AB795"/>
      <c r="AC795"/>
      <c r="AD795"/>
      <c r="AE795"/>
      <c r="AF795"/>
      <c r="AG795"/>
      <c r="AH795"/>
      <c r="AI795"/>
      <c r="AJ795"/>
      <c r="AK795"/>
      <c r="AL795"/>
      <c r="AM795"/>
      <c r="AN795"/>
      <c r="AO795"/>
      <c r="AP795"/>
      <c r="AQ795"/>
      <c r="AR795"/>
      <c r="AS795"/>
      <c r="AT795"/>
      <c r="AU795"/>
      <c r="AV795"/>
      <c r="AW795"/>
      <c r="AX795"/>
      <c r="AY795"/>
      <c r="AZ795"/>
      <c r="BA795"/>
      <c r="BB795"/>
      <c r="BC795"/>
      <c r="BD795"/>
    </row>
    <row r="796" spans="2:56" ht="15.75" customHeight="1">
      <c r="B796" s="4" t="s">
        <v>272</v>
      </c>
      <c r="C796" s="11"/>
      <c r="D796" s="11"/>
      <c r="E796" s="11"/>
      <c r="F796" s="11"/>
      <c r="G796" s="11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/>
      <c r="V796"/>
      <c r="W796"/>
      <c r="X796"/>
      <c r="Y796"/>
      <c r="Z796"/>
      <c r="AA796"/>
      <c r="AB796"/>
      <c r="AC796"/>
      <c r="AD796"/>
      <c r="AE796"/>
      <c r="AF796"/>
      <c r="AG796"/>
      <c r="AH796"/>
      <c r="AI796"/>
      <c r="AJ796"/>
      <c r="AK796"/>
      <c r="AL796"/>
      <c r="AM796"/>
      <c r="AN796"/>
      <c r="AO796"/>
      <c r="AP796"/>
      <c r="AQ796"/>
      <c r="AR796"/>
      <c r="AS796"/>
      <c r="AT796"/>
      <c r="AU796"/>
      <c r="AV796"/>
      <c r="AW796"/>
      <c r="AX796"/>
      <c r="AY796"/>
      <c r="AZ796"/>
      <c r="BA796"/>
      <c r="BB796"/>
      <c r="BC796"/>
      <c r="BD796"/>
    </row>
    <row r="797" spans="2:56" ht="15.75" customHeight="1">
      <c r="B797" s="4" t="s">
        <v>273</v>
      </c>
      <c r="C797" s="11"/>
      <c r="D797" s="11"/>
      <c r="E797" s="11"/>
      <c r="F797" s="11"/>
      <c r="G797" s="11"/>
      <c r="H797" s="11"/>
      <c r="I797" s="11"/>
      <c r="J797" s="11"/>
      <c r="K797" s="11"/>
      <c r="L797" s="11"/>
      <c r="N797" s="11"/>
      <c r="O797" s="11"/>
      <c r="P797" s="11"/>
      <c r="Q797" s="11"/>
      <c r="R797" s="11"/>
      <c r="S797" s="11"/>
      <c r="T797" s="11"/>
      <c r="U797"/>
      <c r="V797"/>
      <c r="W797"/>
      <c r="X797"/>
      <c r="Y797"/>
      <c r="Z797"/>
      <c r="AA797"/>
      <c r="AB797"/>
      <c r="AC797"/>
      <c r="AD797"/>
      <c r="AE797"/>
      <c r="AF797"/>
      <c r="AG797"/>
      <c r="AH797"/>
      <c r="AI797"/>
      <c r="AJ797"/>
      <c r="AK797"/>
      <c r="AL797"/>
      <c r="AM797"/>
      <c r="AN797"/>
      <c r="AO797"/>
      <c r="AP797"/>
      <c r="AQ797"/>
      <c r="AR797"/>
      <c r="AS797"/>
      <c r="AT797"/>
      <c r="AU797"/>
      <c r="AV797"/>
      <c r="AW797"/>
      <c r="AX797"/>
      <c r="AY797"/>
      <c r="AZ797"/>
      <c r="BA797"/>
      <c r="BB797"/>
      <c r="BC797"/>
      <c r="BD797"/>
    </row>
    <row r="798" spans="2:56" ht="15.75" customHeight="1">
      <c r="B798" s="4" t="s">
        <v>274</v>
      </c>
      <c r="C798" s="11"/>
      <c r="D798" s="11"/>
      <c r="E798" s="11"/>
      <c r="F798" s="11"/>
      <c r="G798" s="11"/>
      <c r="H798" s="339"/>
      <c r="I798" s="339"/>
      <c r="J798" s="339"/>
      <c r="K798" s="339"/>
      <c r="L798" s="339"/>
      <c r="M798" s="339"/>
      <c r="N798" s="11"/>
      <c r="O798" s="11"/>
      <c r="P798" s="11"/>
      <c r="Q798" s="11"/>
      <c r="R798" s="11"/>
      <c r="S798" s="11"/>
      <c r="T798" s="11"/>
      <c r="U798"/>
      <c r="V798"/>
      <c r="W798"/>
      <c r="X798"/>
      <c r="Y798"/>
      <c r="Z798"/>
      <c r="AA798"/>
      <c r="AB798"/>
      <c r="AC798"/>
      <c r="AD798"/>
      <c r="AE798"/>
      <c r="AF798"/>
      <c r="AG798"/>
      <c r="AH798"/>
      <c r="AI798"/>
      <c r="AJ798"/>
      <c r="AK798"/>
      <c r="AL798"/>
      <c r="AM798"/>
      <c r="AN798"/>
      <c r="AO798"/>
      <c r="AP798"/>
      <c r="AQ798"/>
      <c r="AR798"/>
      <c r="AS798"/>
      <c r="AT798"/>
      <c r="AU798"/>
      <c r="AV798"/>
      <c r="AW798"/>
      <c r="AX798"/>
      <c r="AY798"/>
      <c r="AZ798"/>
      <c r="BA798"/>
      <c r="BB798"/>
      <c r="BC798"/>
      <c r="BD798"/>
    </row>
    <row r="799" spans="2:56" ht="15.75" customHeight="1">
      <c r="B799" s="4" t="s">
        <v>275</v>
      </c>
      <c r="C799" s="11"/>
      <c r="D799" s="11"/>
      <c r="E799" s="11"/>
      <c r="F799" s="11"/>
      <c r="G799" s="11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/>
      <c r="V799"/>
      <c r="W799"/>
      <c r="X799"/>
      <c r="Y799"/>
      <c r="Z799"/>
      <c r="AA799"/>
      <c r="AB799"/>
      <c r="AC799"/>
      <c r="AD799"/>
      <c r="AE799"/>
      <c r="AF799"/>
      <c r="AG799"/>
      <c r="AH799"/>
      <c r="AI799"/>
      <c r="AJ799"/>
      <c r="AK799"/>
      <c r="AL799"/>
      <c r="AM799"/>
      <c r="AN799"/>
      <c r="AO799"/>
      <c r="AP799"/>
      <c r="AQ799"/>
      <c r="AR799"/>
      <c r="AS799"/>
      <c r="AT799"/>
      <c r="AU799"/>
      <c r="AV799"/>
      <c r="AW799"/>
      <c r="AX799"/>
      <c r="AY799"/>
      <c r="AZ799"/>
      <c r="BA799"/>
      <c r="BB799"/>
      <c r="BC799"/>
      <c r="BD799"/>
    </row>
    <row r="800" spans="2:56" ht="15.75" customHeight="1">
      <c r="B800" s="4" t="s">
        <v>276</v>
      </c>
      <c r="C800" s="11"/>
      <c r="D800" s="11"/>
      <c r="E800" s="11"/>
      <c r="F800" s="11"/>
      <c r="G800" s="11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/>
      <c r="V800"/>
      <c r="W800"/>
      <c r="X800"/>
      <c r="Y800"/>
      <c r="Z800"/>
      <c r="AA800"/>
      <c r="AB800"/>
      <c r="AC800"/>
      <c r="AD800"/>
      <c r="AE800"/>
      <c r="AF800"/>
      <c r="AG800"/>
      <c r="AH800"/>
      <c r="AI800"/>
      <c r="AJ800"/>
      <c r="AK800"/>
      <c r="AL800"/>
      <c r="AM800"/>
      <c r="AN800"/>
      <c r="AO800"/>
      <c r="AP800"/>
      <c r="AQ800"/>
      <c r="AR800"/>
      <c r="AS800"/>
      <c r="AT800"/>
      <c r="AU800"/>
      <c r="AV800"/>
      <c r="AW800"/>
      <c r="AX800"/>
      <c r="AY800"/>
      <c r="AZ800"/>
      <c r="BA800"/>
      <c r="BB800"/>
      <c r="BC800"/>
      <c r="BD800"/>
    </row>
    <row r="801" spans="2:56" ht="17.25" customHeight="1">
      <c r="B801" s="4" t="s">
        <v>277</v>
      </c>
      <c r="C801" s="11"/>
      <c r="D801" s="11"/>
      <c r="E801" s="11"/>
      <c r="F801" s="11"/>
      <c r="G801" s="11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/>
      <c r="V801"/>
      <c r="W801"/>
      <c r="X801"/>
      <c r="Y801"/>
      <c r="Z801"/>
      <c r="AA801"/>
      <c r="AB801"/>
      <c r="AC801"/>
      <c r="AD801"/>
      <c r="AE801"/>
      <c r="AF801"/>
      <c r="AG801"/>
      <c r="AH801"/>
      <c r="AI801"/>
      <c r="AJ801"/>
      <c r="AK801"/>
      <c r="AL801"/>
      <c r="AM801"/>
      <c r="AN801"/>
      <c r="AO801"/>
      <c r="AP801"/>
      <c r="AQ801"/>
      <c r="AR801"/>
      <c r="AS801"/>
      <c r="AT801"/>
      <c r="AU801"/>
      <c r="AV801"/>
      <c r="AW801"/>
      <c r="AX801"/>
      <c r="AY801"/>
      <c r="AZ801"/>
      <c r="BA801"/>
      <c r="BB801"/>
      <c r="BC801"/>
      <c r="BD801"/>
    </row>
    <row r="802" spans="2:56" ht="15.75" customHeight="1">
      <c r="B802" s="4" t="s">
        <v>278</v>
      </c>
      <c r="C802" s="11"/>
      <c r="D802" s="11"/>
      <c r="E802" s="11"/>
      <c r="F802" s="11"/>
      <c r="G802" s="11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/>
      <c r="V802"/>
      <c r="W802"/>
      <c r="X802"/>
      <c r="Y802"/>
      <c r="Z802"/>
      <c r="AA802"/>
      <c r="AB802"/>
      <c r="AC802"/>
      <c r="AD802"/>
      <c r="AE802"/>
      <c r="AF802"/>
      <c r="AG802"/>
      <c r="AH802"/>
      <c r="AI802"/>
      <c r="AJ802"/>
      <c r="AK802"/>
      <c r="AL802"/>
      <c r="AM802"/>
      <c r="AN802"/>
      <c r="AO802"/>
      <c r="AP802"/>
      <c r="AQ802"/>
      <c r="AR802"/>
      <c r="AS802"/>
      <c r="AT802"/>
      <c r="AU802"/>
      <c r="AV802"/>
      <c r="AW802"/>
      <c r="AX802"/>
      <c r="AY802"/>
      <c r="AZ802"/>
      <c r="BA802"/>
      <c r="BB802"/>
      <c r="BC802"/>
      <c r="BD802"/>
    </row>
    <row r="803" spans="2:56" ht="15.75" customHeight="1">
      <c r="B803" s="11"/>
      <c r="C803" s="11"/>
      <c r="D803" s="11"/>
      <c r="E803" s="11"/>
      <c r="F803" s="11"/>
      <c r="G803" s="11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/>
      <c r="V803"/>
      <c r="W803"/>
      <c r="X803"/>
      <c r="Y803"/>
      <c r="Z803"/>
      <c r="AA803"/>
      <c r="AB803"/>
      <c r="AC803"/>
      <c r="AD803"/>
      <c r="AE803"/>
      <c r="AF803"/>
      <c r="AG803"/>
      <c r="AH803"/>
      <c r="AI803"/>
      <c r="AJ803"/>
      <c r="AK803"/>
      <c r="AL803"/>
      <c r="AM803"/>
      <c r="AN803"/>
      <c r="AO803"/>
      <c r="AP803"/>
      <c r="AQ803"/>
      <c r="AR803"/>
      <c r="AS803"/>
      <c r="AT803"/>
      <c r="AU803"/>
      <c r="AV803"/>
      <c r="AW803"/>
      <c r="AX803"/>
      <c r="AY803"/>
      <c r="AZ803"/>
      <c r="BA803"/>
      <c r="BB803"/>
      <c r="BC803"/>
      <c r="BD803"/>
    </row>
    <row r="804" spans="2:56" ht="15.75" customHeight="1">
      <c r="B804" s="11"/>
      <c r="C804" s="11"/>
      <c r="D804" s="11"/>
      <c r="E804" s="11"/>
      <c r="F804" s="11"/>
      <c r="G804" s="11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/>
      <c r="V804"/>
      <c r="W804"/>
      <c r="X804"/>
      <c r="Y804"/>
      <c r="Z804"/>
      <c r="AA804"/>
      <c r="AB804"/>
      <c r="AC804"/>
      <c r="AD804"/>
      <c r="AE804"/>
      <c r="AF804"/>
      <c r="AG804"/>
      <c r="AH804"/>
      <c r="AI804"/>
      <c r="AJ804"/>
      <c r="AK804"/>
      <c r="AL804"/>
      <c r="AM804"/>
      <c r="AN804"/>
      <c r="AO804"/>
      <c r="AP804"/>
      <c r="AQ804"/>
      <c r="AR804"/>
      <c r="AS804"/>
      <c r="AT804"/>
      <c r="AU804"/>
      <c r="AV804"/>
      <c r="AW804"/>
      <c r="AX804"/>
      <c r="AY804"/>
      <c r="AZ804"/>
      <c r="BA804"/>
      <c r="BB804"/>
      <c r="BC804"/>
      <c r="BD804"/>
    </row>
    <row r="805" spans="2:56" ht="15.75" customHeight="1">
      <c r="B805" s="317" t="s">
        <v>1145</v>
      </c>
      <c r="C805" s="11"/>
      <c r="D805" s="11"/>
      <c r="E805" s="11"/>
      <c r="F805" s="11"/>
      <c r="G805" s="11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/>
      <c r="V805"/>
      <c r="W805"/>
      <c r="X805"/>
      <c r="Y805"/>
      <c r="Z805"/>
      <c r="AA805"/>
      <c r="AB805"/>
      <c r="AC805"/>
      <c r="AD805"/>
      <c r="AE805"/>
      <c r="AF805"/>
      <c r="AG805"/>
      <c r="AH805"/>
      <c r="AI805"/>
      <c r="AJ805"/>
      <c r="AK805"/>
      <c r="AL805"/>
      <c r="AM805"/>
      <c r="AN805"/>
      <c r="AO805"/>
      <c r="AP805"/>
      <c r="AQ805"/>
      <c r="AR805"/>
      <c r="AS805"/>
      <c r="AT805"/>
      <c r="AU805"/>
      <c r="AV805"/>
      <c r="AW805"/>
      <c r="AX805"/>
      <c r="AY805"/>
      <c r="AZ805"/>
      <c r="BA805"/>
      <c r="BB805"/>
      <c r="BC805"/>
      <c r="BD805"/>
    </row>
    <row r="806" spans="2:56" ht="15.75" customHeight="1">
      <c r="B806" s="4"/>
      <c r="C806" s="11"/>
      <c r="D806" s="11"/>
      <c r="E806" s="11"/>
      <c r="F806" s="11"/>
      <c r="G806" s="11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/>
      <c r="V806"/>
      <c r="W806"/>
      <c r="X806"/>
      <c r="Y806"/>
      <c r="Z806"/>
      <c r="AA806"/>
      <c r="AB806"/>
      <c r="AC806"/>
      <c r="AD806"/>
      <c r="AE806"/>
      <c r="AF806"/>
      <c r="AG806"/>
      <c r="AH806"/>
      <c r="AI806"/>
      <c r="AJ806"/>
      <c r="AK806"/>
      <c r="AL806"/>
      <c r="AM806"/>
      <c r="AN806"/>
      <c r="AO806"/>
      <c r="AP806"/>
      <c r="AQ806"/>
      <c r="AR806"/>
      <c r="AS806"/>
      <c r="AT806"/>
      <c r="AU806"/>
      <c r="AV806"/>
      <c r="AW806"/>
      <c r="AX806"/>
      <c r="AY806"/>
      <c r="AZ806"/>
      <c r="BA806"/>
      <c r="BB806"/>
      <c r="BC806"/>
      <c r="BD806"/>
    </row>
    <row r="807" spans="2:56" ht="15.75" customHeight="1">
      <c r="B807" s="317" t="s">
        <v>1146</v>
      </c>
      <c r="C807" s="11"/>
      <c r="D807" s="11"/>
      <c r="E807" s="11"/>
      <c r="F807" s="11"/>
      <c r="G807" s="11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/>
      <c r="V807"/>
      <c r="W807"/>
      <c r="X807"/>
      <c r="Y807"/>
      <c r="Z807"/>
      <c r="AA807"/>
      <c r="AB807"/>
      <c r="AC807"/>
      <c r="AD807"/>
      <c r="AE807"/>
      <c r="AF807"/>
      <c r="AG807"/>
      <c r="AH807"/>
      <c r="AI807"/>
      <c r="AJ807"/>
      <c r="AK807"/>
      <c r="AL807"/>
      <c r="AM807"/>
      <c r="AN807"/>
      <c r="AO807"/>
      <c r="AP807"/>
      <c r="AQ807"/>
      <c r="AR807"/>
      <c r="AS807"/>
      <c r="AT807"/>
      <c r="AU807"/>
      <c r="AV807"/>
      <c r="AW807"/>
      <c r="AX807"/>
      <c r="AY807"/>
      <c r="AZ807"/>
      <c r="BA807"/>
      <c r="BB807"/>
      <c r="BC807"/>
      <c r="BD807"/>
    </row>
    <row r="808" spans="2:56" ht="15.75" customHeight="1">
      <c r="B808" s="317" t="s">
        <v>1147</v>
      </c>
      <c r="C808" s="11"/>
      <c r="D808" s="11"/>
      <c r="E808" s="11"/>
      <c r="F808" s="11"/>
      <c r="G808" s="11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/>
      <c r="V808"/>
      <c r="W808"/>
      <c r="X808"/>
      <c r="Y808"/>
      <c r="Z808"/>
      <c r="AA808"/>
      <c r="AB808"/>
      <c r="AC808"/>
      <c r="AD808"/>
      <c r="AE808"/>
      <c r="AF808"/>
      <c r="AG808"/>
      <c r="AH808"/>
      <c r="AI808"/>
      <c r="AJ808"/>
      <c r="AK808"/>
      <c r="AL808"/>
      <c r="AM808"/>
      <c r="AN808"/>
      <c r="AO808"/>
      <c r="AP808"/>
      <c r="AQ808"/>
      <c r="AR808"/>
      <c r="AS808"/>
      <c r="AT808"/>
      <c r="AU808"/>
      <c r="AV808"/>
      <c r="AW808"/>
      <c r="AX808"/>
      <c r="AY808"/>
      <c r="AZ808"/>
      <c r="BA808"/>
      <c r="BB808"/>
      <c r="BC808"/>
      <c r="BD808"/>
    </row>
    <row r="809" spans="2:56" ht="15.75" customHeight="1">
      <c r="B809" s="11"/>
      <c r="C809" s="11"/>
      <c r="D809" s="11"/>
      <c r="E809" s="11"/>
      <c r="F809" s="11"/>
      <c r="G809" s="11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/>
      <c r="V809"/>
      <c r="W809"/>
      <c r="X809"/>
      <c r="Y809"/>
      <c r="Z809"/>
      <c r="AA809"/>
      <c r="AB809"/>
      <c r="AC809"/>
      <c r="AD809"/>
      <c r="AE809"/>
      <c r="AF809"/>
      <c r="AG809"/>
      <c r="AH809"/>
      <c r="AI809"/>
      <c r="AJ809"/>
      <c r="AK809"/>
      <c r="AL809"/>
      <c r="AM809"/>
      <c r="AN809"/>
      <c r="AO809"/>
      <c r="AP809"/>
      <c r="AQ809"/>
      <c r="AR809"/>
      <c r="AS809"/>
      <c r="AT809"/>
      <c r="AU809"/>
      <c r="AV809"/>
      <c r="AW809"/>
      <c r="AX809"/>
      <c r="AY809"/>
      <c r="AZ809"/>
      <c r="BA809"/>
      <c r="BB809"/>
      <c r="BC809"/>
      <c r="BD809"/>
    </row>
    <row r="810" spans="2:56" ht="15.75" customHeight="1">
      <c r="B810" s="4" t="s">
        <v>219</v>
      </c>
      <c r="C810" s="11"/>
      <c r="D810" s="11"/>
      <c r="E810" s="11"/>
      <c r="F810" s="11"/>
      <c r="G810" s="11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/>
      <c r="V810"/>
      <c r="W810"/>
      <c r="X810"/>
      <c r="Y810"/>
      <c r="Z810"/>
      <c r="AA810"/>
      <c r="AB810"/>
      <c r="AC810"/>
      <c r="AD810"/>
      <c r="AE810"/>
      <c r="AF810"/>
      <c r="AG810"/>
      <c r="AH810"/>
      <c r="AI810"/>
      <c r="AJ810"/>
      <c r="AK810"/>
      <c r="AL810"/>
      <c r="AM810"/>
      <c r="AN810"/>
      <c r="AO810"/>
      <c r="AP810"/>
      <c r="AQ810"/>
      <c r="AR810"/>
      <c r="AS810"/>
      <c r="AT810"/>
      <c r="AU810"/>
      <c r="AV810"/>
      <c r="AW810"/>
      <c r="AX810"/>
      <c r="AY810"/>
      <c r="AZ810"/>
      <c r="BA810"/>
      <c r="BB810"/>
      <c r="BC810"/>
      <c r="BD810"/>
    </row>
    <row r="811" spans="2:56" ht="15.75" customHeight="1">
      <c r="B811" s="4" t="s">
        <v>220</v>
      </c>
      <c r="C811" s="11"/>
      <c r="D811" s="11"/>
      <c r="E811" s="11"/>
      <c r="F811" s="11"/>
      <c r="G811" s="11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/>
      <c r="V811"/>
      <c r="W811"/>
      <c r="X811"/>
      <c r="Y811"/>
      <c r="Z811"/>
      <c r="AA811"/>
      <c r="AB811"/>
      <c r="AC811"/>
      <c r="AD811"/>
      <c r="AE811"/>
      <c r="AF811"/>
      <c r="AG811"/>
      <c r="AH811"/>
      <c r="AI811"/>
      <c r="AJ811"/>
      <c r="AK811"/>
      <c r="AL811"/>
      <c r="AM811"/>
      <c r="AN811"/>
      <c r="AO811"/>
      <c r="AP811"/>
      <c r="AQ811"/>
      <c r="AR811"/>
      <c r="AS811"/>
      <c r="AT811"/>
      <c r="AU811"/>
      <c r="AV811"/>
      <c r="AW811"/>
      <c r="AX811"/>
      <c r="AY811"/>
      <c r="AZ811"/>
      <c r="BA811"/>
      <c r="BB811"/>
      <c r="BC811"/>
      <c r="BD811"/>
    </row>
    <row r="812" spans="2:56" ht="15.75" customHeight="1">
      <c r="B812" s="11"/>
      <c r="C812" s="11"/>
      <c r="D812" s="11"/>
      <c r="E812" s="11"/>
      <c r="F812" s="11"/>
      <c r="G812" s="11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/>
      <c r="V812"/>
      <c r="W812"/>
      <c r="X812"/>
      <c r="Y812"/>
      <c r="Z812"/>
      <c r="AA812"/>
      <c r="AB812"/>
      <c r="AC812"/>
      <c r="AD812"/>
      <c r="AE812"/>
      <c r="AF812"/>
      <c r="AG812"/>
      <c r="AH812"/>
      <c r="AI812"/>
      <c r="AJ812"/>
      <c r="AK812"/>
      <c r="AL812"/>
      <c r="AM812"/>
      <c r="AN812"/>
      <c r="AO812"/>
      <c r="AP812"/>
      <c r="AQ812"/>
      <c r="AR812"/>
      <c r="AS812"/>
      <c r="AT812"/>
      <c r="AU812"/>
      <c r="AV812"/>
      <c r="AW812"/>
      <c r="AX812"/>
      <c r="AY812"/>
      <c r="AZ812"/>
      <c r="BA812"/>
      <c r="BB812"/>
      <c r="BC812"/>
      <c r="BD812"/>
    </row>
    <row r="813" spans="2:56" ht="15.75" customHeight="1">
      <c r="B813" s="11"/>
      <c r="C813" s="11"/>
      <c r="D813" s="11"/>
      <c r="E813" s="11"/>
      <c r="F813" s="11"/>
      <c r="G813" s="11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/>
      <c r="V813"/>
      <c r="W813"/>
      <c r="X813"/>
      <c r="Y813"/>
      <c r="Z813"/>
      <c r="AA813"/>
      <c r="AB813"/>
      <c r="AC813"/>
      <c r="AD813"/>
      <c r="AE813"/>
      <c r="AF813"/>
      <c r="AG813"/>
      <c r="AH813"/>
      <c r="AI813"/>
      <c r="AJ813"/>
      <c r="AK813"/>
      <c r="AL813"/>
      <c r="AM813"/>
      <c r="AN813"/>
      <c r="AO813"/>
      <c r="AP813"/>
      <c r="AQ813"/>
      <c r="AR813"/>
      <c r="AS813"/>
      <c r="AT813"/>
      <c r="AU813"/>
      <c r="AV813"/>
      <c r="AW813"/>
      <c r="AX813"/>
      <c r="AY813"/>
      <c r="AZ813"/>
      <c r="BA813"/>
      <c r="BB813"/>
      <c r="BC813"/>
      <c r="BD813"/>
    </row>
    <row r="814" spans="2:56" ht="15.75" customHeight="1">
      <c r="B814" s="6" t="s">
        <v>221</v>
      </c>
      <c r="C814" s="4"/>
      <c r="D814" s="11"/>
      <c r="E814" s="11"/>
      <c r="F814" s="4"/>
      <c r="G814" s="4"/>
      <c r="H814" s="4"/>
      <c r="I814" s="4"/>
      <c r="J814" s="4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/>
      <c r="V814"/>
      <c r="W814"/>
      <c r="X814"/>
      <c r="Y814"/>
      <c r="Z814"/>
      <c r="AA814"/>
      <c r="AB814"/>
      <c r="AC814"/>
      <c r="AD814"/>
      <c r="AE814"/>
      <c r="AF814"/>
      <c r="AG814"/>
      <c r="AH814"/>
      <c r="AI814"/>
      <c r="AJ814"/>
      <c r="AK814"/>
      <c r="AL814"/>
      <c r="AM814"/>
      <c r="AN814"/>
      <c r="AO814"/>
      <c r="AP814"/>
      <c r="AQ814"/>
      <c r="AR814"/>
      <c r="AS814"/>
      <c r="AT814"/>
      <c r="AU814"/>
      <c r="AV814"/>
      <c r="AW814"/>
      <c r="AX814"/>
      <c r="AY814"/>
      <c r="AZ814"/>
      <c r="BA814"/>
      <c r="BB814"/>
      <c r="BC814"/>
      <c r="BD814"/>
    </row>
    <row r="815" spans="2:56" ht="15.75" customHeight="1">
      <c r="B815" s="4"/>
      <c r="C815" s="4"/>
      <c r="D815" s="11"/>
      <c r="E815" s="11"/>
      <c r="F815" s="4"/>
      <c r="G815" s="4"/>
      <c r="H815" s="4"/>
      <c r="I815" s="4"/>
      <c r="J815" s="4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/>
      <c r="V815"/>
      <c r="W815"/>
      <c r="X815"/>
      <c r="Y815"/>
      <c r="Z815"/>
      <c r="AA815"/>
      <c r="AB815"/>
      <c r="AC815"/>
      <c r="AD815"/>
      <c r="AE815"/>
      <c r="AF815"/>
      <c r="AG815"/>
      <c r="AH815"/>
      <c r="AI815"/>
      <c r="AJ815"/>
      <c r="AK815"/>
      <c r="AL815"/>
      <c r="AM815"/>
      <c r="AN815"/>
      <c r="AO815"/>
      <c r="AP815"/>
      <c r="AQ815"/>
      <c r="AR815"/>
      <c r="AS815"/>
      <c r="AT815"/>
      <c r="AU815"/>
      <c r="AV815"/>
      <c r="AW815"/>
      <c r="AX815"/>
      <c r="AY815"/>
      <c r="AZ815"/>
      <c r="BA815"/>
      <c r="BB815"/>
      <c r="BC815"/>
      <c r="BD815"/>
    </row>
    <row r="816" spans="2:56" ht="15.75" customHeight="1">
      <c r="B816" s="4" t="s">
        <v>222</v>
      </c>
      <c r="C816" s="4"/>
      <c r="D816" s="11"/>
      <c r="E816" s="11"/>
      <c r="F816" s="4"/>
      <c r="G816" s="4"/>
      <c r="H816" s="4"/>
      <c r="I816" s="4"/>
      <c r="J816" s="4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/>
      <c r="V816"/>
      <c r="W816"/>
      <c r="X816"/>
      <c r="Y816"/>
      <c r="Z816"/>
      <c r="AA816"/>
      <c r="AB816"/>
      <c r="AC816"/>
      <c r="AD816"/>
      <c r="AE816"/>
      <c r="AF816"/>
      <c r="AG816"/>
      <c r="AH816"/>
      <c r="AI816"/>
      <c r="AJ816"/>
      <c r="AK816"/>
      <c r="AL816"/>
      <c r="AM816"/>
      <c r="AN816"/>
      <c r="AO816"/>
      <c r="AP816"/>
      <c r="AQ816"/>
      <c r="AR816"/>
      <c r="AS816"/>
      <c r="AT816"/>
      <c r="AU816"/>
      <c r="AV816"/>
      <c r="AW816"/>
      <c r="AX816"/>
      <c r="AY816"/>
      <c r="AZ816"/>
      <c r="BA816"/>
      <c r="BB816"/>
      <c r="BC816"/>
      <c r="BD816"/>
    </row>
    <row r="817" spans="2:56" ht="15.75" customHeight="1">
      <c r="B817" s="4" t="s">
        <v>223</v>
      </c>
      <c r="C817" s="4"/>
      <c r="D817" s="11"/>
      <c r="E817" s="11"/>
      <c r="F817" s="4"/>
      <c r="G817" s="4"/>
      <c r="H817" s="4"/>
      <c r="I817" s="4"/>
      <c r="J817" s="4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/>
      <c r="V817"/>
      <c r="W817"/>
      <c r="X817"/>
      <c r="Y817"/>
      <c r="Z817"/>
      <c r="AA817"/>
      <c r="AB817"/>
      <c r="AC817"/>
      <c r="AD817"/>
      <c r="AE817"/>
      <c r="AF817"/>
      <c r="AG817"/>
      <c r="AH817"/>
      <c r="AI817"/>
      <c r="AJ817"/>
      <c r="AK817"/>
      <c r="AL817"/>
      <c r="AM817"/>
      <c r="AN817"/>
      <c r="AO817"/>
      <c r="AP817"/>
      <c r="AQ817"/>
      <c r="AR817"/>
      <c r="AS817"/>
      <c r="AT817"/>
      <c r="AU817"/>
      <c r="AV817"/>
      <c r="AW817"/>
      <c r="AX817"/>
      <c r="AY817"/>
      <c r="AZ817"/>
      <c r="BA817"/>
      <c r="BB817"/>
      <c r="BC817"/>
      <c r="BD817"/>
    </row>
    <row r="818" spans="2:56" ht="15.75" customHeight="1">
      <c r="B818" s="4" t="s">
        <v>224</v>
      </c>
      <c r="C818" s="4"/>
      <c r="D818" s="11"/>
      <c r="E818" s="11"/>
      <c r="F818" s="4"/>
      <c r="G818" s="4"/>
      <c r="H818" s="4"/>
      <c r="I818" s="4"/>
      <c r="J818" s="4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/>
      <c r="V818"/>
      <c r="W818"/>
      <c r="X818"/>
      <c r="Y818"/>
      <c r="Z818"/>
      <c r="AA818"/>
      <c r="AB818"/>
      <c r="AC818"/>
      <c r="AD818"/>
      <c r="AE818"/>
      <c r="AF818"/>
      <c r="AG818"/>
      <c r="AH818"/>
      <c r="AI818"/>
      <c r="AJ818"/>
      <c r="AK818"/>
      <c r="AL818"/>
      <c r="AM818"/>
      <c r="AN818"/>
      <c r="AO818"/>
      <c r="AP818"/>
      <c r="AQ818"/>
      <c r="AR818"/>
      <c r="AS818"/>
      <c r="AT818"/>
      <c r="AU818"/>
      <c r="AV818"/>
      <c r="AW818"/>
      <c r="AX818"/>
      <c r="AY818"/>
      <c r="AZ818"/>
      <c r="BA818"/>
      <c r="BB818"/>
      <c r="BC818"/>
      <c r="BD818"/>
    </row>
    <row r="819" spans="2:56" ht="15.75" customHeight="1">
      <c r="B819" s="4"/>
      <c r="C819" s="4"/>
      <c r="D819" s="11"/>
      <c r="E819" s="11"/>
      <c r="F819" s="4"/>
      <c r="G819" s="4"/>
      <c r="H819" s="4"/>
      <c r="I819" s="4"/>
      <c r="J819" s="4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/>
      <c r="V819"/>
      <c r="W819"/>
      <c r="X819"/>
      <c r="Y819"/>
      <c r="Z819"/>
      <c r="AA819"/>
      <c r="AB819"/>
      <c r="AC819"/>
      <c r="AD819"/>
      <c r="AE819"/>
      <c r="AF819"/>
      <c r="AG819"/>
      <c r="AH819"/>
      <c r="AI819"/>
      <c r="AJ819"/>
      <c r="AK819"/>
      <c r="AL819"/>
      <c r="AM819"/>
      <c r="AN819"/>
      <c r="AO819"/>
      <c r="AP819"/>
      <c r="AQ819"/>
      <c r="AR819"/>
      <c r="AS819"/>
      <c r="AT819"/>
      <c r="AU819"/>
      <c r="AV819"/>
      <c r="AW819"/>
      <c r="AX819"/>
      <c r="AY819"/>
      <c r="AZ819"/>
      <c r="BA819"/>
      <c r="BB819"/>
      <c r="BC819"/>
      <c r="BD819"/>
    </row>
    <row r="820" spans="2:56" ht="15.75" customHeight="1">
      <c r="B820" s="4" t="s">
        <v>225</v>
      </c>
      <c r="C820" s="4"/>
      <c r="D820" s="11"/>
      <c r="E820" s="11"/>
      <c r="F820" s="4"/>
      <c r="G820" s="4"/>
      <c r="H820" s="4"/>
      <c r="I820" s="4"/>
      <c r="J820" s="4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/>
      <c r="V820"/>
      <c r="W820"/>
      <c r="X820"/>
      <c r="Y820"/>
      <c r="Z820"/>
      <c r="AA820"/>
      <c r="AB820"/>
      <c r="AC820"/>
      <c r="AD820"/>
      <c r="AE820"/>
      <c r="AF820"/>
      <c r="AG820"/>
      <c r="AH820"/>
      <c r="AI820"/>
      <c r="AJ820"/>
      <c r="AK820"/>
      <c r="AL820"/>
      <c r="AM820"/>
      <c r="AN820"/>
      <c r="AO820"/>
      <c r="AP820"/>
      <c r="AQ820"/>
      <c r="AR820"/>
      <c r="AS820"/>
      <c r="AT820"/>
      <c r="AU820"/>
      <c r="AV820"/>
      <c r="AW820"/>
      <c r="AX820"/>
      <c r="AY820"/>
      <c r="AZ820"/>
      <c r="BA820"/>
      <c r="BB820"/>
      <c r="BC820"/>
      <c r="BD820"/>
    </row>
    <row r="821" spans="2:56" ht="15.75" customHeight="1">
      <c r="B821" s="4" t="s">
        <v>226</v>
      </c>
      <c r="C821" s="4"/>
      <c r="D821" s="4"/>
      <c r="E821" s="4"/>
      <c r="F821" s="4"/>
      <c r="G821" s="4"/>
      <c r="H821" s="4"/>
      <c r="I821" s="4"/>
      <c r="J821" s="4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/>
      <c r="V821"/>
      <c r="W821"/>
      <c r="X821"/>
      <c r="Y821"/>
      <c r="Z821"/>
      <c r="AA821"/>
      <c r="AB821"/>
      <c r="AC821"/>
      <c r="AD821"/>
      <c r="AE821"/>
      <c r="AF821"/>
      <c r="AG821"/>
      <c r="AH821"/>
      <c r="AI821"/>
      <c r="AJ821"/>
      <c r="AK821"/>
      <c r="AL821"/>
      <c r="AM821"/>
      <c r="AN821"/>
      <c r="AO821"/>
      <c r="AP821"/>
      <c r="AQ821"/>
      <c r="AR821"/>
      <c r="AS821"/>
      <c r="AT821"/>
      <c r="AU821"/>
      <c r="AV821"/>
      <c r="AW821"/>
      <c r="AX821"/>
      <c r="AY821"/>
      <c r="AZ821"/>
      <c r="BA821"/>
      <c r="BB821"/>
      <c r="BC821"/>
      <c r="BD821"/>
    </row>
    <row r="822" spans="2:56" ht="15.75" customHeight="1">
      <c r="B822" s="11"/>
      <c r="C822" s="4"/>
      <c r="D822" s="4"/>
      <c r="E822" s="4"/>
      <c r="F822" s="4"/>
      <c r="G822" s="4"/>
      <c r="H822" s="4"/>
      <c r="I822" s="4"/>
      <c r="J822" s="4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/>
      <c r="V822"/>
      <c r="W822"/>
      <c r="X822"/>
      <c r="Y822"/>
      <c r="Z822"/>
      <c r="AA822"/>
      <c r="AB822"/>
      <c r="AC822"/>
      <c r="AD822"/>
      <c r="AE822"/>
      <c r="AF822"/>
      <c r="AG822"/>
      <c r="AH822"/>
      <c r="AI822"/>
      <c r="AJ822"/>
      <c r="AK822"/>
      <c r="AL822"/>
      <c r="AM822"/>
      <c r="AN822"/>
      <c r="AO822"/>
      <c r="AP822"/>
      <c r="AQ822"/>
      <c r="AR822"/>
      <c r="AS822"/>
      <c r="AT822"/>
      <c r="AU822"/>
      <c r="AV822"/>
      <c r="AW822"/>
      <c r="AX822"/>
      <c r="AY822"/>
      <c r="AZ822"/>
      <c r="BA822"/>
      <c r="BB822"/>
      <c r="BC822"/>
      <c r="BD822"/>
    </row>
    <row r="823" spans="2:56" ht="15.75" customHeight="1">
      <c r="B823" s="4" t="s">
        <v>227</v>
      </c>
      <c r="C823" s="4"/>
      <c r="D823" s="4"/>
      <c r="E823" s="4"/>
      <c r="F823" s="4"/>
      <c r="G823" s="4"/>
      <c r="H823" s="4"/>
      <c r="I823" s="4"/>
      <c r="J823" s="4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/>
      <c r="V823"/>
      <c r="W823"/>
      <c r="X823"/>
      <c r="Y823"/>
      <c r="Z823"/>
      <c r="AA823"/>
      <c r="AB823"/>
      <c r="AC823"/>
      <c r="AD823"/>
      <c r="AE823"/>
      <c r="AF823"/>
      <c r="AG823"/>
      <c r="AH823"/>
      <c r="AI823"/>
      <c r="AJ823"/>
      <c r="AK823"/>
      <c r="AL823"/>
      <c r="AM823"/>
      <c r="AN823"/>
      <c r="AO823"/>
      <c r="AP823"/>
      <c r="AQ823"/>
      <c r="AR823"/>
      <c r="AS823"/>
      <c r="AT823"/>
      <c r="AU823"/>
      <c r="AV823"/>
      <c r="AW823"/>
      <c r="AX823"/>
      <c r="AY823"/>
      <c r="AZ823"/>
      <c r="BA823"/>
      <c r="BB823"/>
      <c r="BC823"/>
      <c r="BD823"/>
    </row>
    <row r="824" spans="2:56" ht="15.75" customHeight="1">
      <c r="B824" s="4" t="s">
        <v>228</v>
      </c>
      <c r="C824" s="11"/>
      <c r="D824" s="4"/>
      <c r="E824" s="4"/>
      <c r="F824" s="4"/>
      <c r="G824" s="4"/>
      <c r="H824" s="4"/>
      <c r="I824" s="4"/>
      <c r="J824" s="4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/>
      <c r="V824"/>
      <c r="W824"/>
      <c r="X824"/>
      <c r="Y824"/>
      <c r="Z824"/>
      <c r="AA824"/>
      <c r="AB824"/>
      <c r="AC824"/>
      <c r="AD824"/>
      <c r="AE824"/>
      <c r="AF824"/>
      <c r="AG824"/>
      <c r="AH824"/>
      <c r="AI824"/>
      <c r="AJ824"/>
      <c r="AK824"/>
      <c r="AL824"/>
      <c r="AM824"/>
      <c r="AN824"/>
      <c r="AO824"/>
      <c r="AP824"/>
      <c r="AQ824"/>
      <c r="AR824"/>
      <c r="AS824"/>
      <c r="AT824"/>
      <c r="AU824"/>
      <c r="AV824"/>
      <c r="AW824"/>
      <c r="AX824"/>
      <c r="AY824"/>
      <c r="AZ824"/>
      <c r="BA824"/>
      <c r="BB824"/>
      <c r="BC824"/>
      <c r="BD824"/>
    </row>
    <row r="825" spans="2:56" ht="15.75" customHeight="1">
      <c r="B825" s="11"/>
      <c r="C825" s="11"/>
      <c r="D825" s="4"/>
      <c r="E825" s="4"/>
      <c r="F825" s="4"/>
      <c r="G825" s="4"/>
      <c r="H825" s="4"/>
      <c r="I825" s="4"/>
      <c r="J825" s="4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/>
      <c r="V825"/>
      <c r="W825"/>
      <c r="X825"/>
      <c r="Y825"/>
      <c r="Z825"/>
      <c r="AA825"/>
      <c r="AB825"/>
      <c r="AC825"/>
      <c r="AD825"/>
      <c r="AE825"/>
      <c r="AF825"/>
      <c r="AG825"/>
      <c r="AH825"/>
      <c r="AI825"/>
      <c r="AJ825"/>
      <c r="AK825"/>
      <c r="AL825"/>
      <c r="AM825"/>
      <c r="AN825"/>
      <c r="AO825"/>
      <c r="AP825"/>
      <c r="AQ825"/>
      <c r="AR825"/>
      <c r="AS825"/>
      <c r="AT825"/>
      <c r="AU825"/>
      <c r="AV825"/>
      <c r="AW825"/>
      <c r="AX825"/>
      <c r="AY825"/>
      <c r="AZ825"/>
      <c r="BA825"/>
      <c r="BB825"/>
      <c r="BC825"/>
      <c r="BD825"/>
    </row>
    <row r="826" spans="2:56" ht="15.75" customHeight="1">
      <c r="B826" s="6"/>
      <c r="C826" s="4" t="s">
        <v>229</v>
      </c>
      <c r="D826" s="11"/>
      <c r="E826" s="11"/>
      <c r="F826" s="11"/>
      <c r="G826" s="11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/>
      <c r="V826"/>
      <c r="W826"/>
      <c r="X826"/>
      <c r="Y826"/>
      <c r="Z826"/>
      <c r="AA826"/>
      <c r="AB826"/>
      <c r="AC826"/>
      <c r="AD826"/>
      <c r="AE826"/>
      <c r="AF826"/>
      <c r="AG826"/>
      <c r="AH826"/>
      <c r="AI826"/>
      <c r="AJ826"/>
      <c r="AK826"/>
      <c r="AL826"/>
      <c r="AM826"/>
      <c r="AN826"/>
      <c r="AO826"/>
      <c r="AP826"/>
      <c r="AQ826"/>
      <c r="AR826"/>
      <c r="AS826"/>
      <c r="AT826"/>
      <c r="AU826"/>
      <c r="AV826"/>
      <c r="AW826"/>
      <c r="AX826"/>
      <c r="AY826"/>
      <c r="AZ826"/>
      <c r="BA826"/>
      <c r="BB826"/>
      <c r="BC826"/>
      <c r="BD826"/>
    </row>
    <row r="827" spans="2:56" ht="15.75" customHeight="1">
      <c r="B827" s="6"/>
      <c r="C827" s="11"/>
      <c r="D827" s="11"/>
      <c r="E827" s="11"/>
      <c r="F827" s="11"/>
      <c r="G827" s="11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/>
      <c r="V827"/>
      <c r="W827"/>
      <c r="X827"/>
      <c r="Y827"/>
      <c r="Z827"/>
      <c r="AA827"/>
      <c r="AB827"/>
      <c r="AC827"/>
      <c r="AD827"/>
      <c r="AE827"/>
      <c r="AF827"/>
      <c r="AG827"/>
      <c r="AH827"/>
      <c r="AI827"/>
      <c r="AJ827"/>
      <c r="AK827"/>
      <c r="AL827"/>
      <c r="AM827"/>
      <c r="AN827"/>
      <c r="AO827"/>
      <c r="AP827"/>
      <c r="AQ827"/>
      <c r="AR827"/>
      <c r="AS827"/>
      <c r="AT827"/>
      <c r="AU827"/>
      <c r="AV827"/>
      <c r="AW827"/>
      <c r="AX827"/>
      <c r="AY827"/>
      <c r="AZ827"/>
      <c r="BA827"/>
      <c r="BB827"/>
      <c r="BC827"/>
      <c r="BD827"/>
    </row>
    <row r="828" spans="2:56" ht="15.75" customHeight="1">
      <c r="B828" s="6" t="s">
        <v>230</v>
      </c>
      <c r="C828" s="11"/>
      <c r="D828" s="11"/>
      <c r="E828" s="11"/>
      <c r="F828" s="11"/>
      <c r="G828" s="11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/>
      <c r="V828"/>
      <c r="W828"/>
      <c r="X828"/>
      <c r="Y828"/>
      <c r="Z828"/>
      <c r="AA828"/>
      <c r="AB828"/>
      <c r="AC828"/>
      <c r="AD828"/>
      <c r="AE828"/>
      <c r="AF828"/>
      <c r="AG828"/>
      <c r="AH828"/>
      <c r="AI828"/>
      <c r="AJ828"/>
      <c r="AK828"/>
      <c r="AL828"/>
      <c r="AM828"/>
      <c r="AN828"/>
      <c r="AO828"/>
      <c r="AP828"/>
      <c r="AQ828"/>
      <c r="AR828"/>
      <c r="AS828"/>
      <c r="AT828"/>
      <c r="AU828"/>
      <c r="AV828"/>
      <c r="AW828"/>
      <c r="AX828"/>
      <c r="AY828"/>
      <c r="AZ828"/>
      <c r="BA828"/>
      <c r="BB828"/>
      <c r="BC828"/>
      <c r="BD828"/>
    </row>
    <row r="829" spans="2:56" ht="15.75" customHeight="1">
      <c r="B829" s="6"/>
      <c r="C829" s="11"/>
      <c r="D829" s="11"/>
      <c r="E829" s="11"/>
      <c r="F829" s="11"/>
      <c r="G829" s="11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/>
      <c r="V829"/>
      <c r="W829"/>
      <c r="X829"/>
      <c r="Y829"/>
      <c r="Z829"/>
      <c r="AA829"/>
      <c r="AB829"/>
      <c r="AC829"/>
      <c r="AD829"/>
      <c r="AE829"/>
      <c r="AF829"/>
      <c r="AG829"/>
      <c r="AH829"/>
      <c r="AI829"/>
      <c r="AJ829"/>
      <c r="AK829"/>
      <c r="AL829"/>
      <c r="AM829"/>
      <c r="AN829"/>
      <c r="AO829"/>
      <c r="AP829"/>
      <c r="AQ829"/>
      <c r="AR829"/>
      <c r="AS829"/>
      <c r="AT829"/>
      <c r="AU829"/>
      <c r="AV829"/>
      <c r="AW829"/>
      <c r="AX829"/>
      <c r="AY829"/>
      <c r="AZ829"/>
      <c r="BA829"/>
      <c r="BB829"/>
      <c r="BC829"/>
      <c r="BD829"/>
    </row>
    <row r="830" spans="2:56" ht="15.75" customHeight="1">
      <c r="B830" s="10" t="s">
        <v>1148</v>
      </c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/>
      <c r="O830"/>
      <c r="P830"/>
      <c r="Q830"/>
      <c r="R830"/>
      <c r="S830"/>
      <c r="T830"/>
      <c r="U830"/>
      <c r="V830"/>
      <c r="W830"/>
      <c r="X830"/>
      <c r="Y830"/>
      <c r="Z830"/>
      <c r="AA830"/>
      <c r="AB830"/>
      <c r="AC830"/>
      <c r="AD830"/>
      <c r="AE830"/>
      <c r="AF830"/>
      <c r="AG830"/>
      <c r="AH830"/>
      <c r="AI830"/>
      <c r="AJ830"/>
      <c r="AK830"/>
      <c r="AL830"/>
      <c r="AM830"/>
      <c r="AN830"/>
      <c r="AO830"/>
      <c r="AP830"/>
      <c r="AQ830"/>
      <c r="AR830"/>
      <c r="AS830"/>
      <c r="AT830"/>
      <c r="AU830"/>
      <c r="AV830"/>
      <c r="AW830"/>
      <c r="AX830"/>
      <c r="AY830"/>
      <c r="AZ830"/>
      <c r="BA830"/>
      <c r="BB830"/>
      <c r="BC830"/>
      <c r="BD830"/>
    </row>
    <row r="831" spans="2:56" ht="15.75" customHeight="1">
      <c r="B831" s="4"/>
      <c r="C831" s="11"/>
      <c r="D831" s="11"/>
      <c r="E831" s="11"/>
      <c r="F831" s="11"/>
      <c r="G831" s="11"/>
      <c r="H831" s="11"/>
      <c r="I831" s="11"/>
      <c r="J831" s="11"/>
      <c r="K831" s="11"/>
      <c r="L831" s="11"/>
      <c r="M831" s="11"/>
      <c r="N831"/>
      <c r="O831"/>
      <c r="P831"/>
      <c r="Q831"/>
      <c r="R831"/>
      <c r="S831"/>
      <c r="T831"/>
      <c r="U831"/>
      <c r="V831"/>
      <c r="W831"/>
      <c r="X831"/>
      <c r="Y831"/>
      <c r="Z831"/>
      <c r="AA831"/>
      <c r="AB831"/>
      <c r="AC831"/>
      <c r="AD831"/>
      <c r="AE831"/>
      <c r="AF831"/>
      <c r="AG831"/>
      <c r="AH831"/>
      <c r="AI831"/>
      <c r="AJ831"/>
      <c r="AK831"/>
      <c r="AL831"/>
      <c r="AM831"/>
      <c r="AN831"/>
      <c r="AO831"/>
      <c r="AP831"/>
      <c r="AQ831"/>
      <c r="AR831"/>
      <c r="AS831"/>
      <c r="AT831"/>
      <c r="AU831"/>
      <c r="AV831"/>
      <c r="AW831"/>
      <c r="AX831"/>
      <c r="AY831"/>
      <c r="AZ831"/>
      <c r="BA831"/>
      <c r="BB831"/>
      <c r="BC831"/>
      <c r="BD831"/>
    </row>
    <row r="832" spans="2:56" ht="15.75" customHeight="1">
      <c r="B832" s="6" t="s">
        <v>511</v>
      </c>
      <c r="C832" s="11"/>
      <c r="D832" s="11"/>
      <c r="E832" s="11"/>
      <c r="F832" s="11"/>
      <c r="G832" s="11"/>
      <c r="H832" s="11"/>
      <c r="I832" s="11"/>
      <c r="J832" s="11"/>
      <c r="K832" s="11"/>
      <c r="L832" s="11"/>
      <c r="M832" s="11"/>
      <c r="N832"/>
      <c r="O832"/>
      <c r="P832"/>
      <c r="Q832"/>
      <c r="R832"/>
      <c r="S832"/>
      <c r="T832"/>
      <c r="U832"/>
      <c r="V832"/>
      <c r="W832"/>
      <c r="X832"/>
      <c r="Y832"/>
      <c r="Z832"/>
      <c r="AA832"/>
      <c r="AB832"/>
      <c r="AC832"/>
      <c r="AD832"/>
      <c r="AE832"/>
      <c r="AF832"/>
      <c r="AG832"/>
      <c r="AH832"/>
      <c r="AI832"/>
      <c r="AJ832"/>
      <c r="AK832"/>
      <c r="AL832"/>
      <c r="AM832"/>
      <c r="AN832"/>
      <c r="AO832"/>
      <c r="AP832"/>
      <c r="AQ832"/>
      <c r="AR832"/>
      <c r="AS832"/>
      <c r="AT832"/>
      <c r="AU832"/>
      <c r="AV832"/>
      <c r="AW832"/>
      <c r="AX832"/>
      <c r="AY832"/>
      <c r="AZ832"/>
      <c r="BA832"/>
      <c r="BB832"/>
      <c r="BC832"/>
      <c r="BD832"/>
    </row>
    <row r="833" spans="2:56" ht="15.75" customHeight="1">
      <c r="B833" s="4"/>
      <c r="C833" s="11"/>
      <c r="D833" s="11"/>
      <c r="E833" s="11"/>
      <c r="F833" s="11"/>
      <c r="G833" s="11"/>
      <c r="H833" s="11"/>
      <c r="I833" s="11"/>
      <c r="J833" s="11"/>
      <c r="K833" s="11"/>
      <c r="L833" s="11"/>
      <c r="M833" s="11"/>
      <c r="N833"/>
      <c r="O833"/>
      <c r="P833"/>
      <c r="Q833"/>
      <c r="R833"/>
      <c r="S833"/>
      <c r="T833"/>
      <c r="U833"/>
      <c r="V833"/>
      <c r="W833"/>
      <c r="X833"/>
      <c r="Y833"/>
      <c r="Z833"/>
      <c r="AA833"/>
      <c r="AB833"/>
      <c r="AC833"/>
      <c r="AD833"/>
      <c r="AE833"/>
      <c r="AF833"/>
      <c r="AG833"/>
      <c r="AH833"/>
      <c r="AI833"/>
      <c r="AJ833"/>
      <c r="AK833"/>
      <c r="AL833"/>
      <c r="AM833"/>
      <c r="AN833"/>
      <c r="AO833"/>
      <c r="AP833"/>
      <c r="AQ833"/>
      <c r="AR833"/>
      <c r="AS833"/>
      <c r="AT833"/>
      <c r="AU833"/>
      <c r="AV833"/>
      <c r="AW833"/>
      <c r="AX833"/>
      <c r="AY833"/>
      <c r="AZ833"/>
      <c r="BA833"/>
      <c r="BB833"/>
      <c r="BC833"/>
      <c r="BD833"/>
    </row>
    <row r="834" spans="2:56" ht="15.75" customHeight="1">
      <c r="B834" s="4" t="s">
        <v>512</v>
      </c>
      <c r="C834" s="4"/>
      <c r="D834" s="11"/>
      <c r="E834" s="11"/>
      <c r="F834" s="11"/>
      <c r="G834" s="11"/>
      <c r="H834" s="11"/>
      <c r="I834" s="11"/>
      <c r="J834" s="11"/>
      <c r="K834" s="11"/>
      <c r="L834" s="11"/>
      <c r="M834" s="11"/>
      <c r="N834"/>
      <c r="O834"/>
      <c r="P834"/>
      <c r="Q834"/>
      <c r="R834"/>
      <c r="S834"/>
      <c r="T834"/>
      <c r="U834"/>
      <c r="V834"/>
      <c r="W834"/>
      <c r="X834"/>
      <c r="Y834"/>
      <c r="Z834"/>
      <c r="AA834"/>
      <c r="AB834"/>
      <c r="AC834"/>
      <c r="AD834"/>
      <c r="AE834"/>
      <c r="AF834"/>
      <c r="AG834"/>
      <c r="AH834"/>
      <c r="AI834"/>
      <c r="AJ834"/>
      <c r="AK834"/>
      <c r="AL834"/>
      <c r="AM834"/>
      <c r="AN834"/>
      <c r="AO834"/>
      <c r="AP834"/>
      <c r="AQ834"/>
      <c r="AR834"/>
      <c r="AS834"/>
      <c r="AT834"/>
      <c r="AU834"/>
      <c r="AV834"/>
      <c r="AW834"/>
      <c r="AX834"/>
      <c r="AY834"/>
      <c r="AZ834"/>
      <c r="BA834"/>
      <c r="BB834"/>
      <c r="BC834"/>
      <c r="BD834"/>
    </row>
    <row r="835" spans="2:56" ht="15.75" customHeight="1">
      <c r="B835" s="4" t="s">
        <v>513</v>
      </c>
      <c r="C835" s="4"/>
      <c r="D835" s="11"/>
      <c r="E835" s="11"/>
      <c r="F835" s="11"/>
      <c r="G835" s="11"/>
      <c r="H835" s="11"/>
      <c r="I835" s="11"/>
      <c r="J835" s="11"/>
      <c r="K835" s="11"/>
      <c r="L835" s="11"/>
      <c r="M835" s="11"/>
      <c r="N835"/>
      <c r="O835"/>
      <c r="P835"/>
      <c r="Q835"/>
      <c r="R835"/>
      <c r="S835"/>
      <c r="T835"/>
      <c r="U835"/>
      <c r="V835"/>
      <c r="W835"/>
      <c r="X835"/>
      <c r="Y835"/>
      <c r="Z835"/>
      <c r="AA835"/>
      <c r="AB835"/>
      <c r="AC835"/>
      <c r="AD835"/>
      <c r="AE835"/>
      <c r="AF835"/>
      <c r="AG835"/>
      <c r="AH835"/>
      <c r="AI835"/>
      <c r="AJ835"/>
      <c r="AK835"/>
      <c r="AL835"/>
      <c r="AM835"/>
      <c r="AN835"/>
      <c r="AO835"/>
      <c r="AP835"/>
      <c r="AQ835"/>
      <c r="AR835"/>
      <c r="AS835"/>
      <c r="AT835"/>
      <c r="AU835"/>
      <c r="AV835"/>
      <c r="AW835"/>
      <c r="AX835"/>
      <c r="AY835"/>
      <c r="AZ835"/>
      <c r="BA835"/>
      <c r="BB835"/>
      <c r="BC835"/>
      <c r="BD835"/>
    </row>
    <row r="836" spans="2:56" ht="15.75" customHeight="1">
      <c r="B836" s="4" t="s">
        <v>514</v>
      </c>
      <c r="C836" s="11"/>
      <c r="D836" s="11"/>
      <c r="E836" s="11"/>
      <c r="F836" s="11"/>
      <c r="G836" s="11"/>
      <c r="H836" s="11"/>
      <c r="I836" s="11"/>
      <c r="J836" s="11"/>
      <c r="K836" s="11"/>
      <c r="L836" s="11"/>
      <c r="M836" s="11"/>
      <c r="N836"/>
      <c r="O836"/>
      <c r="P836"/>
      <c r="Q836"/>
      <c r="R836"/>
      <c r="S836"/>
      <c r="T836"/>
      <c r="U836"/>
      <c r="V836"/>
      <c r="W836"/>
      <c r="X836"/>
      <c r="Y836"/>
      <c r="Z836"/>
      <c r="AA836"/>
      <c r="AB836"/>
      <c r="AC836"/>
      <c r="AD836"/>
      <c r="AE836"/>
      <c r="AF836"/>
      <c r="AG836"/>
      <c r="AH836"/>
      <c r="AI836"/>
      <c r="AJ836"/>
      <c r="AK836"/>
      <c r="AL836"/>
      <c r="AM836"/>
      <c r="AN836"/>
      <c r="AO836"/>
      <c r="AP836"/>
      <c r="AQ836"/>
      <c r="AR836"/>
      <c r="AS836"/>
      <c r="AT836"/>
      <c r="AU836"/>
      <c r="AV836"/>
      <c r="AW836"/>
      <c r="AX836"/>
      <c r="AY836"/>
      <c r="AZ836"/>
      <c r="BA836"/>
      <c r="BB836"/>
      <c r="BC836"/>
      <c r="BD836"/>
    </row>
    <row r="837" spans="2:56" ht="15.75" customHeight="1">
      <c r="B837" s="4" t="s">
        <v>515</v>
      </c>
      <c r="C837" s="11"/>
      <c r="D837" s="11"/>
      <c r="E837" s="11"/>
      <c r="F837" s="11"/>
      <c r="G837" s="11"/>
      <c r="H837" s="11"/>
      <c r="I837" s="11"/>
      <c r="J837" s="11"/>
      <c r="K837" s="11"/>
      <c r="L837" s="11"/>
      <c r="M837" s="11"/>
      <c r="N837"/>
      <c r="O837"/>
      <c r="P837"/>
      <c r="Q837"/>
      <c r="R837"/>
      <c r="S837"/>
      <c r="T837"/>
      <c r="U837"/>
      <c r="V837"/>
      <c r="W837"/>
      <c r="X837"/>
      <c r="Y837"/>
      <c r="Z837"/>
      <c r="AA837"/>
      <c r="AB837"/>
      <c r="AC837"/>
      <c r="AD837"/>
      <c r="AE837"/>
      <c r="AF837"/>
      <c r="AG837"/>
      <c r="AH837"/>
      <c r="AI837"/>
      <c r="AJ837"/>
      <c r="AK837"/>
      <c r="AL837"/>
      <c r="AM837"/>
      <c r="AN837"/>
      <c r="AO837"/>
      <c r="AP837"/>
      <c r="AQ837"/>
      <c r="AR837"/>
      <c r="AS837"/>
      <c r="AT837"/>
      <c r="AU837"/>
      <c r="AV837"/>
      <c r="AW837"/>
      <c r="AX837"/>
      <c r="AY837"/>
      <c r="AZ837"/>
      <c r="BA837"/>
      <c r="BB837"/>
      <c r="BC837"/>
      <c r="BD837"/>
    </row>
    <row r="838" spans="2:56" ht="15.75" customHeight="1">
      <c r="B838" s="11"/>
      <c r="C838" s="11"/>
      <c r="D838" s="11"/>
      <c r="E838" s="11"/>
      <c r="F838" s="11"/>
      <c r="G838" s="11"/>
      <c r="H838" s="11"/>
      <c r="I838" s="11"/>
      <c r="J838" s="11"/>
      <c r="K838" s="11"/>
      <c r="L838" s="11"/>
      <c r="M838" s="11"/>
      <c r="N838"/>
      <c r="O838"/>
      <c r="P838"/>
      <c r="Q838"/>
      <c r="R838"/>
      <c r="S838"/>
      <c r="T838"/>
      <c r="U838"/>
      <c r="V838"/>
      <c r="W838"/>
      <c r="X838"/>
      <c r="Y838"/>
      <c r="Z838"/>
      <c r="AA838"/>
      <c r="AB838"/>
      <c r="AC838"/>
      <c r="AD838"/>
      <c r="AE838"/>
      <c r="AF838"/>
      <c r="AG838"/>
      <c r="AH838"/>
      <c r="AI838"/>
      <c r="AJ838"/>
      <c r="AK838"/>
      <c r="AL838"/>
      <c r="AM838"/>
      <c r="AN838"/>
      <c r="AO838"/>
      <c r="AP838"/>
      <c r="AQ838"/>
      <c r="AR838"/>
      <c r="AS838"/>
      <c r="AT838"/>
      <c r="AU838"/>
      <c r="AV838"/>
      <c r="AW838"/>
      <c r="AX838"/>
      <c r="AY838"/>
      <c r="AZ838"/>
      <c r="BA838"/>
      <c r="BB838"/>
      <c r="BC838"/>
      <c r="BD838"/>
    </row>
    <row r="839" spans="2:56" ht="15.75" customHeight="1">
      <c r="B839" s="4" t="s">
        <v>516</v>
      </c>
      <c r="C839" s="11"/>
      <c r="D839" s="11"/>
      <c r="E839" s="11"/>
      <c r="F839" s="11"/>
      <c r="G839" s="11"/>
      <c r="H839" s="11"/>
      <c r="I839" s="11"/>
      <c r="J839" s="11"/>
      <c r="K839" s="11"/>
      <c r="L839" s="11"/>
      <c r="M839" s="11"/>
      <c r="N839" s="332"/>
      <c r="O839" s="332"/>
      <c r="P839" s="332"/>
      <c r="Q839" s="332"/>
      <c r="R839" s="332"/>
      <c r="S839" s="332"/>
      <c r="T839" s="332"/>
      <c r="U839" s="332"/>
      <c r="V839" s="332"/>
      <c r="W839"/>
      <c r="X839"/>
      <c r="Y839"/>
      <c r="Z839"/>
      <c r="AA839"/>
      <c r="AB839"/>
      <c r="AC839"/>
      <c r="AD839"/>
      <c r="AE839"/>
      <c r="AF839"/>
      <c r="AG839"/>
      <c r="AH839"/>
      <c r="AI839"/>
      <c r="AJ839"/>
      <c r="AK839"/>
      <c r="AL839"/>
      <c r="AM839"/>
      <c r="AN839"/>
      <c r="AO839"/>
      <c r="AP839"/>
      <c r="AQ839"/>
      <c r="AR839"/>
      <c r="AS839"/>
      <c r="AT839"/>
      <c r="AU839"/>
      <c r="AV839"/>
      <c r="AW839"/>
      <c r="AX839"/>
      <c r="AY839"/>
      <c r="AZ839"/>
      <c r="BA839"/>
      <c r="BB839"/>
      <c r="BC839"/>
      <c r="BD839"/>
    </row>
    <row r="840" spans="2:56" ht="15.75" customHeight="1">
      <c r="B840" s="4"/>
      <c r="C840" s="11"/>
      <c r="D840" s="11"/>
      <c r="E840" s="11"/>
      <c r="F840" s="11"/>
      <c r="G840" s="11"/>
      <c r="H840" s="11"/>
      <c r="I840" s="11"/>
      <c r="J840" s="11"/>
      <c r="K840" s="11"/>
      <c r="L840" s="11"/>
      <c r="M840" s="11"/>
      <c r="N840" s="332"/>
      <c r="O840" s="332"/>
      <c r="P840" s="332"/>
      <c r="Q840" s="332"/>
      <c r="R840" s="332"/>
      <c r="S840" s="332"/>
      <c r="T840" s="332"/>
      <c r="U840" s="332"/>
      <c r="V840" s="332"/>
      <c r="W840"/>
      <c r="X840"/>
      <c r="Y840"/>
      <c r="Z840"/>
      <c r="AA840"/>
      <c r="AB840"/>
      <c r="AC840"/>
      <c r="AD840"/>
      <c r="AE840"/>
      <c r="AF840"/>
      <c r="AG840"/>
      <c r="AH840"/>
      <c r="AI840"/>
      <c r="AJ840"/>
      <c r="AK840"/>
      <c r="AL840"/>
      <c r="AM840"/>
      <c r="AN840"/>
      <c r="AO840"/>
      <c r="AP840"/>
      <c r="AQ840"/>
      <c r="AR840"/>
      <c r="AS840"/>
      <c r="AT840"/>
      <c r="AU840"/>
      <c r="AV840"/>
      <c r="AW840"/>
      <c r="AX840"/>
      <c r="AY840"/>
      <c r="AZ840"/>
      <c r="BA840"/>
      <c r="BB840"/>
      <c r="BC840"/>
      <c r="BD840"/>
    </row>
    <row r="841" spans="2:56" ht="15.75" customHeight="1">
      <c r="B841" s="4"/>
      <c r="C841" s="11"/>
      <c r="D841" s="11"/>
      <c r="E841" s="11"/>
      <c r="F841" s="11"/>
      <c r="G841" s="11"/>
      <c r="H841" s="11"/>
      <c r="I841" s="11"/>
      <c r="J841" s="11"/>
      <c r="K841" s="11"/>
      <c r="L841" s="11"/>
      <c r="M841" s="11"/>
      <c r="N841" s="332"/>
      <c r="O841" s="332"/>
      <c r="P841" s="332"/>
      <c r="Q841" s="332"/>
      <c r="R841" s="332"/>
      <c r="S841" s="332"/>
      <c r="T841" s="332"/>
      <c r="U841" s="332"/>
      <c r="V841" s="332"/>
      <c r="W841"/>
      <c r="X841"/>
      <c r="Y841"/>
      <c r="Z841"/>
      <c r="AA841"/>
      <c r="AB841"/>
      <c r="AC841"/>
      <c r="AD841"/>
      <c r="AE841"/>
      <c r="AF841"/>
      <c r="AG841"/>
      <c r="AH841"/>
      <c r="AI841"/>
      <c r="AJ841"/>
      <c r="AK841"/>
      <c r="AL841"/>
      <c r="AM841"/>
      <c r="AN841"/>
      <c r="AO841"/>
      <c r="AP841"/>
      <c r="AQ841"/>
      <c r="AR841"/>
      <c r="AS841"/>
      <c r="AT841"/>
      <c r="AU841"/>
      <c r="AV841"/>
      <c r="AW841"/>
      <c r="AX841"/>
      <c r="AY841"/>
      <c r="AZ841"/>
      <c r="BA841"/>
      <c r="BB841"/>
      <c r="BC841"/>
      <c r="BD841"/>
    </row>
    <row r="842" spans="2:56" ht="15.75" customHeight="1">
      <c r="B842" s="10" t="s">
        <v>231</v>
      </c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332"/>
      <c r="O842" s="332"/>
      <c r="P842" s="332"/>
      <c r="Q842" s="332"/>
      <c r="R842" s="332"/>
      <c r="S842" s="332"/>
      <c r="T842" s="332"/>
      <c r="U842" s="332"/>
      <c r="V842" s="332"/>
      <c r="W842"/>
      <c r="X842"/>
      <c r="Y842"/>
      <c r="Z842"/>
      <c r="AA842"/>
      <c r="AB842"/>
      <c r="AC842"/>
      <c r="AD842"/>
      <c r="AE842"/>
      <c r="AF842"/>
      <c r="AG842"/>
      <c r="AH842"/>
      <c r="AI842"/>
      <c r="AJ842"/>
      <c r="AK842"/>
      <c r="AL842"/>
      <c r="AM842"/>
      <c r="AN842"/>
      <c r="AO842"/>
      <c r="AP842"/>
      <c r="AQ842"/>
      <c r="AR842"/>
      <c r="AS842"/>
      <c r="AT842"/>
      <c r="AU842"/>
      <c r="AV842"/>
      <c r="AW842"/>
      <c r="AX842"/>
      <c r="AY842"/>
      <c r="AZ842"/>
      <c r="BA842"/>
      <c r="BB842"/>
      <c r="BC842"/>
      <c r="BD842"/>
    </row>
    <row r="843" spans="2:56" ht="15.75" customHeight="1">
      <c r="B843" s="6" t="s">
        <v>65</v>
      </c>
      <c r="C843" s="4" t="s">
        <v>517</v>
      </c>
      <c r="D843" s="11"/>
      <c r="E843" s="11"/>
      <c r="F843" s="11"/>
      <c r="G843" s="11"/>
      <c r="H843" s="11"/>
      <c r="I843" s="11"/>
      <c r="J843" s="11"/>
      <c r="K843" s="11"/>
      <c r="L843" s="11"/>
      <c r="M843" s="11"/>
      <c r="N843" s="332"/>
      <c r="O843" s="332"/>
      <c r="P843" s="332"/>
      <c r="Q843" s="332"/>
      <c r="R843" s="332"/>
      <c r="S843" s="332"/>
      <c r="T843" s="332"/>
      <c r="U843" s="332"/>
      <c r="V843" s="332"/>
      <c r="W843"/>
      <c r="X843"/>
      <c r="Y843"/>
      <c r="Z843"/>
      <c r="AA843"/>
      <c r="AB843"/>
      <c r="AC843"/>
      <c r="AD843"/>
      <c r="AE843"/>
      <c r="AF843"/>
      <c r="AG843"/>
      <c r="AH843"/>
      <c r="AI843"/>
      <c r="AJ843"/>
      <c r="AK843"/>
      <c r="AL843"/>
      <c r="AM843"/>
      <c r="AN843"/>
      <c r="AO843"/>
      <c r="AP843"/>
      <c r="AQ843"/>
      <c r="AR843"/>
      <c r="AS843"/>
      <c r="AT843"/>
      <c r="AU843"/>
      <c r="AV843"/>
      <c r="AW843"/>
      <c r="AX843"/>
      <c r="AY843"/>
      <c r="AZ843"/>
      <c r="BA843"/>
      <c r="BB843"/>
      <c r="BC843"/>
      <c r="BD843"/>
    </row>
    <row r="844" spans="2:56" ht="15.75" customHeight="1">
      <c r="B844" s="6"/>
      <c r="C844" s="11"/>
      <c r="D844" s="11"/>
      <c r="E844" s="11"/>
      <c r="F844" s="11"/>
      <c r="G844" s="11"/>
      <c r="H844" s="11"/>
      <c r="I844" s="11"/>
      <c r="J844" s="11"/>
      <c r="K844" s="11"/>
      <c r="L844" s="11"/>
      <c r="M844" s="11"/>
      <c r="N844" s="332"/>
      <c r="O844" s="332"/>
      <c r="P844" s="332"/>
      <c r="Q844" s="332"/>
      <c r="R844" s="332"/>
      <c r="S844" s="332"/>
      <c r="T844" s="332"/>
      <c r="U844" s="332"/>
      <c r="V844" s="332"/>
      <c r="W844"/>
      <c r="X844"/>
      <c r="Y844"/>
      <c r="Z844"/>
      <c r="AA844"/>
      <c r="AB844"/>
      <c r="AC844"/>
      <c r="AD844"/>
      <c r="AE844"/>
      <c r="AF844"/>
      <c r="AG844"/>
      <c r="AH844"/>
      <c r="AI844"/>
      <c r="AJ844"/>
      <c r="AK844"/>
      <c r="AL844"/>
      <c r="AM844"/>
      <c r="AN844"/>
      <c r="AO844"/>
      <c r="AP844"/>
      <c r="AQ844"/>
      <c r="AR844"/>
      <c r="AS844"/>
      <c r="AT844"/>
      <c r="AU844"/>
      <c r="AV844"/>
      <c r="AW844"/>
      <c r="AX844"/>
      <c r="AY844"/>
      <c r="AZ844"/>
      <c r="BA844"/>
      <c r="BB844"/>
      <c r="BC844"/>
      <c r="BD844"/>
    </row>
    <row r="845" spans="2:56" ht="15.75" customHeight="1">
      <c r="B845" s="6"/>
      <c r="C845" s="4" t="s">
        <v>518</v>
      </c>
      <c r="D845" s="11"/>
      <c r="E845" s="4"/>
      <c r="F845" s="4"/>
      <c r="G845" s="4"/>
      <c r="H845" s="4"/>
      <c r="I845" s="4"/>
      <c r="J845" s="4"/>
      <c r="K845" s="4"/>
      <c r="L845" s="4"/>
      <c r="M845" s="4"/>
      <c r="N845" s="332"/>
      <c r="O845" s="332"/>
      <c r="P845" s="332"/>
      <c r="Q845" s="332"/>
      <c r="R845" s="332"/>
      <c r="S845" s="332"/>
      <c r="T845" s="332"/>
      <c r="U845" s="332"/>
      <c r="V845" s="332"/>
      <c r="W845"/>
      <c r="X845"/>
      <c r="Y845"/>
      <c r="Z845"/>
      <c r="AA845"/>
      <c r="AB845"/>
      <c r="AC845"/>
      <c r="AD845"/>
      <c r="AE845"/>
      <c r="AF845"/>
      <c r="AG845"/>
      <c r="AH845"/>
      <c r="AI845"/>
      <c r="AJ845"/>
      <c r="AK845"/>
      <c r="AL845"/>
      <c r="AM845"/>
      <c r="AN845"/>
      <c r="AO845"/>
      <c r="AP845"/>
      <c r="AQ845"/>
      <c r="AR845"/>
      <c r="AS845"/>
      <c r="AT845"/>
      <c r="AU845"/>
      <c r="AV845"/>
      <c r="AW845"/>
      <c r="AX845"/>
      <c r="AY845"/>
      <c r="AZ845"/>
      <c r="BA845"/>
      <c r="BB845"/>
      <c r="BC845"/>
      <c r="BD845"/>
    </row>
    <row r="846" spans="2:56" ht="15.75" customHeight="1">
      <c r="B846" s="6"/>
      <c r="C846" s="11"/>
      <c r="D846" s="11"/>
      <c r="E846" s="4"/>
      <c r="F846" s="4"/>
      <c r="G846" s="4"/>
      <c r="H846" s="4"/>
      <c r="I846" s="4"/>
      <c r="J846" s="4"/>
      <c r="K846" s="4"/>
      <c r="L846" s="4"/>
      <c r="M846" s="4"/>
      <c r="N846" s="332"/>
      <c r="O846" s="332"/>
      <c r="P846" s="332"/>
      <c r="Q846" s="332"/>
      <c r="R846" s="332"/>
      <c r="S846" s="332"/>
      <c r="T846" s="332"/>
      <c r="U846" s="332"/>
      <c r="V846" s="332"/>
      <c r="W846"/>
      <c r="X846"/>
      <c r="Y846"/>
      <c r="Z846"/>
      <c r="AA846"/>
      <c r="AB846"/>
      <c r="AC846"/>
      <c r="AD846"/>
      <c r="AE846"/>
      <c r="AF846"/>
      <c r="AG846"/>
      <c r="AH846"/>
      <c r="AI846"/>
      <c r="AJ846"/>
      <c r="AK846"/>
      <c r="AL846"/>
      <c r="AM846"/>
      <c r="AN846"/>
      <c r="AO846"/>
      <c r="AP846"/>
      <c r="AQ846"/>
      <c r="AR846"/>
      <c r="AS846"/>
      <c r="AT846"/>
      <c r="AU846"/>
      <c r="AV846"/>
      <c r="AW846"/>
      <c r="AX846"/>
      <c r="AY846"/>
      <c r="AZ846"/>
      <c r="BA846"/>
      <c r="BB846"/>
      <c r="BC846"/>
      <c r="BD846"/>
    </row>
    <row r="847" spans="2:56" ht="15.75" customHeight="1">
      <c r="B847" s="6"/>
      <c r="C847" s="4" t="s">
        <v>232</v>
      </c>
      <c r="D847" s="11"/>
      <c r="E847" s="4"/>
      <c r="F847" s="4"/>
      <c r="G847" s="4"/>
      <c r="H847" s="4"/>
      <c r="I847" s="4"/>
      <c r="J847" s="4"/>
      <c r="K847" s="4"/>
      <c r="L847" s="4"/>
      <c r="M847" s="4"/>
      <c r="N847" s="332"/>
      <c r="O847" s="332"/>
      <c r="P847" s="332"/>
      <c r="Q847" s="332"/>
      <c r="R847" s="332"/>
      <c r="S847" s="332"/>
      <c r="T847" s="332"/>
      <c r="U847" s="332"/>
      <c r="V847" s="332"/>
      <c r="W847"/>
      <c r="X847"/>
      <c r="Y847"/>
      <c r="Z847"/>
      <c r="AA847"/>
      <c r="AB847"/>
      <c r="AC847"/>
      <c r="AD847"/>
      <c r="AE847"/>
      <c r="AF847"/>
      <c r="AG847"/>
      <c r="AH847"/>
      <c r="AI847"/>
      <c r="AJ847"/>
      <c r="AK847"/>
      <c r="AL847"/>
      <c r="AM847"/>
      <c r="AN847"/>
      <c r="AO847"/>
      <c r="AP847"/>
      <c r="AQ847"/>
      <c r="AR847"/>
      <c r="AS847"/>
      <c r="AT847"/>
      <c r="AU847"/>
      <c r="AV847"/>
      <c r="AW847"/>
      <c r="AX847"/>
      <c r="AY847"/>
      <c r="AZ847"/>
      <c r="BA847"/>
      <c r="BB847"/>
      <c r="BC847"/>
      <c r="BD847"/>
    </row>
    <row r="848" spans="2:56" ht="15.75" customHeight="1">
      <c r="B848" s="6"/>
      <c r="C848" s="11"/>
      <c r="D848" s="11"/>
      <c r="E848" s="4"/>
      <c r="F848" s="4"/>
      <c r="G848" s="4"/>
      <c r="H848" s="4"/>
      <c r="I848" s="4"/>
      <c r="J848" s="4"/>
      <c r="K848" s="4"/>
      <c r="L848" s="4"/>
      <c r="M848" s="4"/>
      <c r="N848" s="332"/>
      <c r="O848" s="332"/>
      <c r="P848" s="332"/>
      <c r="Q848" s="332"/>
      <c r="R848" s="332"/>
      <c r="S848" s="332"/>
      <c r="T848" s="332"/>
      <c r="U848" s="332"/>
      <c r="V848" s="332"/>
      <c r="W848"/>
      <c r="X848"/>
      <c r="Y848"/>
      <c r="Z848"/>
      <c r="AA848"/>
      <c r="AB848"/>
      <c r="AC848"/>
      <c r="AD848"/>
      <c r="AE848"/>
      <c r="AF848"/>
      <c r="AG848"/>
      <c r="AH848"/>
      <c r="AI848"/>
      <c r="AJ848"/>
      <c r="AK848"/>
      <c r="AL848"/>
      <c r="AM848"/>
      <c r="AN848"/>
      <c r="AO848"/>
      <c r="AP848"/>
      <c r="AQ848"/>
      <c r="AR848"/>
      <c r="AS848"/>
      <c r="AT848"/>
      <c r="AU848"/>
      <c r="AV848"/>
      <c r="AW848"/>
      <c r="AX848"/>
      <c r="AY848"/>
      <c r="AZ848"/>
      <c r="BA848"/>
      <c r="BB848"/>
      <c r="BC848"/>
      <c r="BD848"/>
    </row>
    <row r="849" spans="2:56" ht="15.75" customHeight="1">
      <c r="B849" s="6"/>
      <c r="C849" s="4" t="s">
        <v>519</v>
      </c>
      <c r="D849" s="11"/>
      <c r="E849" s="4"/>
      <c r="F849" s="4"/>
      <c r="G849" s="4"/>
      <c r="H849" s="4"/>
      <c r="I849" s="4"/>
      <c r="J849" s="4"/>
      <c r="K849" s="4"/>
      <c r="L849" s="4"/>
      <c r="M849" s="4"/>
      <c r="N849" s="332"/>
      <c r="O849" s="332"/>
      <c r="P849" s="332"/>
      <c r="Q849" s="332"/>
      <c r="R849" s="332"/>
      <c r="S849" s="332"/>
      <c r="T849" s="332"/>
      <c r="U849" s="332"/>
      <c r="V849" s="332"/>
      <c r="W849"/>
      <c r="X849"/>
      <c r="Y849"/>
      <c r="Z849"/>
      <c r="AA849"/>
      <c r="AB849"/>
      <c r="AC849"/>
      <c r="AD849"/>
      <c r="AE849"/>
      <c r="AF849"/>
      <c r="AG849"/>
      <c r="AH849"/>
      <c r="AI849"/>
      <c r="AJ849"/>
      <c r="AK849"/>
      <c r="AL849"/>
      <c r="AM849"/>
      <c r="AN849"/>
      <c r="AO849"/>
      <c r="AP849"/>
      <c r="AQ849"/>
      <c r="AR849"/>
      <c r="AS849"/>
      <c r="AT849"/>
      <c r="AU849"/>
      <c r="AV849"/>
      <c r="AW849"/>
      <c r="AX849"/>
      <c r="AY849"/>
      <c r="AZ849"/>
      <c r="BA849"/>
      <c r="BB849"/>
      <c r="BC849"/>
      <c r="BD849"/>
    </row>
    <row r="850" spans="2:56" ht="15.75" customHeight="1">
      <c r="B850" s="6"/>
      <c r="C850" s="11"/>
      <c r="D850" s="11"/>
      <c r="E850" s="4"/>
      <c r="F850" s="4"/>
      <c r="G850" s="4"/>
      <c r="H850" s="4"/>
      <c r="I850" s="4"/>
      <c r="J850" s="4"/>
      <c r="K850" s="4"/>
      <c r="L850" s="4"/>
      <c r="M850" s="4"/>
      <c r="N850" s="332"/>
      <c r="O850" s="332"/>
      <c r="P850" s="332"/>
      <c r="Q850" s="332"/>
      <c r="R850" s="332"/>
      <c r="S850" s="332"/>
      <c r="T850" s="332"/>
      <c r="U850" s="332"/>
      <c r="V850" s="332"/>
      <c r="W850"/>
      <c r="X850"/>
      <c r="Y850"/>
      <c r="Z850"/>
      <c r="AA850"/>
      <c r="AB850"/>
      <c r="AC850"/>
      <c r="AD850"/>
      <c r="AE850"/>
      <c r="AF850"/>
      <c r="AG850"/>
      <c r="AH850"/>
      <c r="AI850"/>
      <c r="AJ850"/>
      <c r="AK850"/>
      <c r="AL850"/>
      <c r="AM850"/>
      <c r="AN850"/>
      <c r="AO850"/>
      <c r="AP850"/>
      <c r="AQ850"/>
      <c r="AR850"/>
      <c r="AS850"/>
      <c r="AT850"/>
      <c r="AU850"/>
      <c r="AV850"/>
      <c r="AW850"/>
      <c r="AX850"/>
      <c r="AY850"/>
      <c r="AZ850"/>
      <c r="BA850"/>
      <c r="BB850"/>
      <c r="BC850"/>
      <c r="BD850"/>
    </row>
    <row r="851" spans="2:56" ht="15.75" customHeight="1">
      <c r="B851" s="6"/>
      <c r="C851" s="4" t="s">
        <v>520</v>
      </c>
      <c r="D851" s="11"/>
      <c r="E851" s="11"/>
      <c r="F851" s="11"/>
      <c r="G851" s="11"/>
      <c r="H851" s="11"/>
      <c r="I851" s="11"/>
      <c r="J851" s="11"/>
      <c r="K851" s="11"/>
      <c r="L851" s="11"/>
      <c r="M851" s="11"/>
      <c r="N851" s="332"/>
      <c r="O851" s="332"/>
      <c r="P851" s="332"/>
      <c r="Q851" s="332"/>
      <c r="R851" s="332"/>
      <c r="S851" s="332"/>
      <c r="T851" s="332"/>
      <c r="U851" s="332"/>
      <c r="V851" s="332"/>
      <c r="W851"/>
      <c r="X851"/>
      <c r="Y851"/>
      <c r="Z851"/>
      <c r="AA851"/>
      <c r="AB851"/>
      <c r="AC851"/>
      <c r="AD851"/>
      <c r="AE851"/>
      <c r="AF851"/>
      <c r="AG851"/>
      <c r="AH851"/>
      <c r="AI851"/>
      <c r="AJ851"/>
      <c r="AK851"/>
      <c r="AL851"/>
      <c r="AM851"/>
      <c r="AN851"/>
      <c r="AO851"/>
      <c r="AP851"/>
      <c r="AQ851"/>
      <c r="AR851"/>
      <c r="AS851"/>
      <c r="AT851"/>
      <c r="AU851"/>
      <c r="AV851"/>
      <c r="AW851"/>
      <c r="AX851"/>
      <c r="AY851"/>
      <c r="AZ851"/>
      <c r="BA851"/>
      <c r="BB851"/>
      <c r="BC851"/>
      <c r="BD851"/>
    </row>
    <row r="852" spans="2:56" ht="15.75" customHeight="1">
      <c r="B852" s="6"/>
      <c r="C852" s="11"/>
      <c r="D852" s="11"/>
      <c r="E852" s="11"/>
      <c r="F852" s="11"/>
      <c r="G852" s="11"/>
      <c r="H852" s="11"/>
      <c r="I852" s="11"/>
      <c r="J852" s="11"/>
      <c r="K852" s="11"/>
      <c r="L852" s="11"/>
      <c r="M852" s="11"/>
      <c r="N852" s="332"/>
      <c r="O852" s="332"/>
      <c r="P852" s="332"/>
      <c r="Q852" s="332"/>
      <c r="R852" s="332"/>
      <c r="S852" s="332"/>
      <c r="T852" s="332"/>
      <c r="U852" s="332"/>
      <c r="V852" s="332"/>
      <c r="W852" s="332"/>
      <c r="X852" s="332"/>
      <c r="Y852" s="332"/>
      <c r="Z852" s="332"/>
      <c r="AA852" s="332"/>
      <c r="AB852" s="332"/>
      <c r="AC852" s="332"/>
      <c r="AD852"/>
      <c r="AE852"/>
      <c r="AF852"/>
      <c r="AG852"/>
      <c r="AH852"/>
      <c r="AI852"/>
      <c r="AJ852"/>
      <c r="AK852"/>
      <c r="AL852"/>
      <c r="AM852"/>
      <c r="AN852"/>
      <c r="AO852"/>
      <c r="AP852"/>
      <c r="AQ852"/>
      <c r="AR852"/>
      <c r="AS852"/>
      <c r="AT852"/>
      <c r="AU852"/>
      <c r="AV852"/>
      <c r="AW852"/>
      <c r="AX852"/>
      <c r="AY852"/>
      <c r="AZ852"/>
      <c r="BA852"/>
      <c r="BB852"/>
      <c r="BC852"/>
      <c r="BD852"/>
    </row>
    <row r="853" spans="2:56" ht="15.75" customHeight="1">
      <c r="B853" s="6"/>
      <c r="C853" s="11"/>
      <c r="D853" s="11"/>
      <c r="E853" s="11"/>
      <c r="F853" s="11"/>
      <c r="G853" s="11"/>
      <c r="H853" s="11"/>
      <c r="I853" s="11"/>
      <c r="J853" s="11"/>
      <c r="K853" s="11"/>
      <c r="L853" s="11"/>
      <c r="M853" s="11"/>
      <c r="N853" s="332"/>
      <c r="O853" s="332"/>
      <c r="P853" s="332"/>
      <c r="Q853" s="332"/>
      <c r="R853" s="332"/>
      <c r="S853" s="332"/>
      <c r="T853" s="332"/>
      <c r="U853" s="332"/>
      <c r="V853" s="332"/>
      <c r="W853" s="332"/>
      <c r="X853" s="332"/>
      <c r="Y853" s="332"/>
      <c r="Z853" s="332"/>
      <c r="AA853" s="332"/>
      <c r="AB853" s="332"/>
      <c r="AC853" s="332"/>
      <c r="AD853"/>
      <c r="AE853"/>
      <c r="AF853"/>
      <c r="AG853"/>
      <c r="AH853"/>
      <c r="AI853"/>
      <c r="AJ853"/>
      <c r="AK853"/>
      <c r="AL853"/>
      <c r="AM853"/>
      <c r="AN853"/>
      <c r="AO853"/>
      <c r="AP853"/>
      <c r="AQ853"/>
      <c r="AR853"/>
      <c r="AS853"/>
      <c r="AT853"/>
      <c r="AU853"/>
      <c r="AV853"/>
      <c r="AW853"/>
      <c r="AX853"/>
      <c r="AY853"/>
      <c r="AZ853"/>
      <c r="BA853"/>
      <c r="BB853"/>
      <c r="BC853"/>
      <c r="BD853"/>
    </row>
    <row r="854" spans="2:56" ht="15.75" customHeight="1">
      <c r="B854" s="6"/>
      <c r="C854" s="11"/>
      <c r="D854" s="11"/>
      <c r="E854" s="11"/>
      <c r="F854" s="11"/>
      <c r="G854" s="11"/>
      <c r="H854" s="11"/>
      <c r="I854" s="11"/>
      <c r="J854" s="11"/>
      <c r="K854" s="11"/>
      <c r="L854" s="11"/>
      <c r="M854" s="11"/>
      <c r="N854" s="332"/>
      <c r="O854" s="332"/>
      <c r="P854" s="332"/>
      <c r="Q854" s="332"/>
      <c r="R854" s="332"/>
      <c r="S854" s="332"/>
      <c r="T854" s="332"/>
      <c r="U854" s="332"/>
      <c r="V854" s="332"/>
      <c r="W854" s="332"/>
      <c r="X854" s="332"/>
      <c r="Y854" s="332"/>
      <c r="Z854" s="332"/>
      <c r="AA854" s="332"/>
      <c r="AB854" s="332"/>
      <c r="AC854" s="332"/>
      <c r="AD854"/>
      <c r="AE854"/>
      <c r="AF854"/>
      <c r="AG854"/>
      <c r="AH854"/>
      <c r="AI854"/>
      <c r="AJ854"/>
      <c r="AK854"/>
      <c r="AL854"/>
      <c r="AM854"/>
      <c r="AN854"/>
      <c r="AO854"/>
      <c r="AP854"/>
      <c r="AQ854"/>
      <c r="AR854"/>
      <c r="AS854"/>
      <c r="AT854"/>
      <c r="AU854"/>
      <c r="AV854"/>
      <c r="AW854"/>
      <c r="AX854"/>
      <c r="AY854"/>
      <c r="AZ854"/>
      <c r="BA854"/>
      <c r="BB854"/>
      <c r="BC854"/>
      <c r="BD854"/>
    </row>
    <row r="855" spans="2:56" ht="15.75" customHeight="1">
      <c r="B855" s="6"/>
      <c r="C855" s="11"/>
      <c r="D855" s="11"/>
      <c r="E855" s="11"/>
      <c r="F855" s="11"/>
      <c r="G855" s="11"/>
      <c r="H855" s="11"/>
      <c r="I855" s="11"/>
      <c r="J855" s="11"/>
      <c r="K855" s="11"/>
      <c r="L855" s="11"/>
      <c r="M855" s="11"/>
      <c r="N855" s="332"/>
      <c r="O855" s="332"/>
      <c r="P855" s="332"/>
      <c r="Q855" s="332"/>
      <c r="R855" s="332"/>
      <c r="S855" s="332"/>
      <c r="T855" s="332"/>
      <c r="U855" s="332"/>
      <c r="V855" s="332"/>
      <c r="W855" s="332"/>
      <c r="X855" s="332"/>
      <c r="Y855" s="332"/>
      <c r="Z855" s="332"/>
      <c r="AA855" s="332"/>
      <c r="AB855" s="332"/>
      <c r="AC855" s="332"/>
      <c r="AD855"/>
      <c r="AE855"/>
      <c r="AF855"/>
      <c r="AG855"/>
      <c r="AH855"/>
      <c r="AI855"/>
      <c r="AJ855"/>
      <c r="AK855"/>
      <c r="AL855"/>
      <c r="AM855"/>
      <c r="AN855"/>
      <c r="AO855"/>
      <c r="AP855"/>
      <c r="AQ855"/>
      <c r="AR855"/>
      <c r="AS855"/>
      <c r="AT855"/>
      <c r="AU855"/>
      <c r="AV855"/>
      <c r="AW855"/>
      <c r="AX855"/>
      <c r="AY855"/>
      <c r="AZ855"/>
      <c r="BA855"/>
      <c r="BB855"/>
      <c r="BC855"/>
      <c r="BD855"/>
    </row>
    <row r="856" spans="2:56" ht="15.75" customHeight="1">
      <c r="B856" s="6"/>
      <c r="C856" s="11"/>
      <c r="D856" s="11"/>
      <c r="E856" s="11"/>
      <c r="F856" s="11"/>
      <c r="G856" s="11"/>
      <c r="H856" s="11"/>
      <c r="I856" s="11"/>
      <c r="J856" s="11"/>
      <c r="K856" s="11"/>
      <c r="L856" s="11"/>
      <c r="M856" s="11"/>
      <c r="N856" s="332"/>
      <c r="O856" s="332"/>
      <c r="P856" s="332"/>
      <c r="Q856" s="332"/>
      <c r="R856" s="332"/>
      <c r="S856" s="332"/>
      <c r="T856" s="332"/>
      <c r="U856" s="332"/>
      <c r="V856" s="332"/>
      <c r="W856" s="332"/>
      <c r="X856" s="332"/>
      <c r="Y856" s="332"/>
      <c r="Z856" s="332"/>
      <c r="AA856" s="332"/>
      <c r="AB856" s="332"/>
      <c r="AC856" s="332"/>
      <c r="AD856"/>
      <c r="AE856"/>
      <c r="AF856"/>
      <c r="AG856"/>
      <c r="AH856"/>
      <c r="AI856"/>
      <c r="AJ856"/>
      <c r="AK856"/>
      <c r="AL856"/>
      <c r="AM856"/>
      <c r="AN856"/>
      <c r="AO856"/>
      <c r="AP856"/>
      <c r="AQ856"/>
      <c r="AR856"/>
      <c r="AS856"/>
      <c r="AT856"/>
      <c r="AU856"/>
      <c r="AV856"/>
      <c r="AW856"/>
      <c r="AX856"/>
      <c r="AY856"/>
      <c r="AZ856"/>
      <c r="BA856"/>
      <c r="BB856"/>
      <c r="BC856"/>
      <c r="BD856"/>
    </row>
    <row r="857" spans="2:56" ht="15.75" customHeight="1">
      <c r="B857" s="6"/>
      <c r="C857" s="11"/>
      <c r="D857" s="11"/>
      <c r="E857" s="11"/>
      <c r="F857" s="11"/>
      <c r="G857" s="11"/>
      <c r="H857" s="11"/>
      <c r="I857" s="11"/>
      <c r="J857" s="11"/>
      <c r="K857" s="11"/>
      <c r="L857" s="11"/>
      <c r="M857" s="11"/>
      <c r="N857" s="332"/>
      <c r="O857" s="332"/>
      <c r="P857" s="332"/>
      <c r="Q857" s="332"/>
      <c r="R857" s="332"/>
      <c r="S857" s="332"/>
      <c r="T857" s="332"/>
      <c r="U857" s="332"/>
      <c r="V857" s="332"/>
      <c r="W857" s="332"/>
      <c r="X857" s="332"/>
      <c r="Y857" s="332"/>
      <c r="Z857" s="332"/>
      <c r="AA857" s="332"/>
      <c r="AB857" s="332"/>
      <c r="AC857" s="332"/>
      <c r="AD857"/>
      <c r="AE857"/>
      <c r="AF857"/>
      <c r="AG857"/>
      <c r="AH857"/>
      <c r="AI857"/>
      <c r="AJ857"/>
      <c r="AK857"/>
      <c r="AL857"/>
      <c r="AM857"/>
      <c r="AN857"/>
      <c r="AO857"/>
      <c r="AP857"/>
      <c r="AQ857"/>
      <c r="AR857"/>
      <c r="AS857"/>
      <c r="AT857"/>
      <c r="AU857"/>
      <c r="AV857"/>
      <c r="AW857"/>
      <c r="AX857"/>
      <c r="AY857"/>
      <c r="AZ857"/>
      <c r="BA857"/>
      <c r="BB857"/>
      <c r="BC857"/>
      <c r="BD857"/>
    </row>
    <row r="858" spans="2:56" ht="15.75" customHeight="1">
      <c r="B858" s="6"/>
      <c r="C858" s="11"/>
      <c r="D858" s="11"/>
      <c r="E858" s="11"/>
      <c r="F858" s="11"/>
      <c r="G858" s="11"/>
      <c r="H858" s="11"/>
      <c r="I858" s="11"/>
      <c r="J858" s="11"/>
      <c r="K858" s="11"/>
      <c r="L858" s="11"/>
      <c r="M858" s="11"/>
      <c r="N858" s="332"/>
      <c r="O858" s="332"/>
      <c r="P858" s="332"/>
      <c r="Q858" s="332"/>
      <c r="R858" s="332"/>
      <c r="S858" s="332"/>
      <c r="T858" s="332"/>
      <c r="U858" s="332"/>
      <c r="V858" s="332"/>
      <c r="W858" s="332"/>
      <c r="X858" s="332"/>
      <c r="Y858" s="332"/>
      <c r="Z858" s="332"/>
      <c r="AA858" s="332"/>
      <c r="AB858" s="332"/>
      <c r="AC858" s="332"/>
      <c r="AD858"/>
      <c r="AE858"/>
      <c r="AF858"/>
      <c r="AG858"/>
      <c r="AH858"/>
      <c r="AI858"/>
      <c r="AJ858"/>
      <c r="AK858"/>
      <c r="AL858"/>
      <c r="AM858"/>
      <c r="AN858"/>
      <c r="AO858"/>
      <c r="AP858"/>
      <c r="AQ858"/>
      <c r="AR858"/>
      <c r="AS858"/>
      <c r="AT858"/>
      <c r="AU858"/>
      <c r="AV858"/>
      <c r="AW858"/>
      <c r="AX858"/>
      <c r="AY858"/>
      <c r="AZ858"/>
      <c r="BA858"/>
      <c r="BB858"/>
      <c r="BC858"/>
      <c r="BD858"/>
    </row>
    <row r="859" spans="2:56" ht="15.75" customHeight="1">
      <c r="B859" s="6"/>
      <c r="C859" s="11"/>
      <c r="D859" s="11"/>
      <c r="E859" s="11"/>
      <c r="F859" s="11"/>
      <c r="G859" s="11"/>
      <c r="H859" s="11"/>
      <c r="I859" s="11"/>
      <c r="J859" s="11"/>
      <c r="K859" s="11"/>
      <c r="L859" s="11"/>
      <c r="M859" s="11"/>
      <c r="N859" s="332"/>
      <c r="O859" s="332"/>
      <c r="P859" s="332"/>
      <c r="Q859" s="332"/>
      <c r="R859" s="332"/>
      <c r="S859" s="332"/>
      <c r="T859" s="332"/>
      <c r="U859" s="332"/>
      <c r="V859" s="332"/>
      <c r="W859" s="332"/>
      <c r="X859" s="332"/>
      <c r="Y859" s="332"/>
      <c r="Z859" s="332"/>
      <c r="AA859" s="332"/>
      <c r="AB859" s="332"/>
      <c r="AC859" s="332"/>
      <c r="AD859"/>
      <c r="AE859"/>
      <c r="AF859"/>
      <c r="AG859"/>
      <c r="AH859"/>
      <c r="AI859"/>
      <c r="AJ859"/>
      <c r="AK859"/>
      <c r="AL859"/>
      <c r="AM859"/>
      <c r="AN859"/>
      <c r="AO859"/>
      <c r="AP859"/>
      <c r="AQ859"/>
      <c r="AR859"/>
      <c r="AS859"/>
      <c r="AT859"/>
      <c r="AU859"/>
      <c r="AV859"/>
      <c r="AW859"/>
      <c r="AX859"/>
      <c r="AY859"/>
      <c r="AZ859"/>
      <c r="BA859"/>
      <c r="BB859"/>
      <c r="BC859"/>
      <c r="BD859"/>
    </row>
    <row r="860" spans="2:56" ht="15.75" customHeight="1">
      <c r="B860" s="6"/>
      <c r="C860" s="11"/>
      <c r="D860" s="11"/>
      <c r="E860" s="11"/>
      <c r="F860" s="11"/>
      <c r="G860" s="11"/>
      <c r="H860" s="11"/>
      <c r="I860" s="11"/>
      <c r="J860" s="11"/>
      <c r="K860" s="11"/>
      <c r="L860" s="11"/>
      <c r="M860" s="11"/>
      <c r="N860" s="332"/>
      <c r="O860" s="332"/>
      <c r="P860" s="332"/>
      <c r="Q860" s="332"/>
      <c r="R860" s="332"/>
      <c r="S860" s="332"/>
      <c r="T860" s="332"/>
      <c r="U860" s="332"/>
      <c r="V860" s="332"/>
      <c r="W860" s="332"/>
      <c r="X860" s="332"/>
      <c r="Y860" s="332"/>
      <c r="Z860" s="332"/>
      <c r="AA860" s="332"/>
      <c r="AB860" s="332"/>
      <c r="AC860" s="332"/>
      <c r="AD860"/>
      <c r="AE860"/>
      <c r="AF860"/>
      <c r="AG860"/>
      <c r="AH860"/>
      <c r="AI860"/>
      <c r="AJ860"/>
      <c r="AK860"/>
      <c r="AL860"/>
      <c r="AM860"/>
      <c r="AN860"/>
      <c r="AO860"/>
      <c r="AP860"/>
      <c r="AQ860"/>
      <c r="AR860"/>
      <c r="AS860"/>
      <c r="AT860"/>
      <c r="AU860"/>
      <c r="AV860"/>
      <c r="AW860"/>
      <c r="AX860"/>
      <c r="AY860"/>
      <c r="AZ860"/>
      <c r="BA860"/>
      <c r="BB860"/>
      <c r="BC860"/>
      <c r="BD860"/>
    </row>
    <row r="861" spans="2:56" ht="15.75" customHeight="1">
      <c r="B861" s="6"/>
      <c r="C861" s="11"/>
      <c r="D861" s="11"/>
      <c r="E861" s="11"/>
      <c r="F861" s="11"/>
      <c r="G861" s="11"/>
      <c r="H861" s="11"/>
      <c r="I861" s="11"/>
      <c r="J861" s="11"/>
      <c r="K861" s="11"/>
      <c r="L861" s="11"/>
      <c r="M861" s="11"/>
      <c r="N861" s="332"/>
      <c r="O861" s="332"/>
      <c r="P861" s="332"/>
      <c r="Q861" s="332"/>
      <c r="R861" s="332"/>
      <c r="S861" s="332"/>
      <c r="T861" s="332"/>
      <c r="U861" s="332"/>
      <c r="V861" s="332"/>
      <c r="W861" s="332"/>
      <c r="X861" s="332"/>
      <c r="Y861" s="332"/>
      <c r="Z861" s="332"/>
      <c r="AA861" s="332"/>
      <c r="AB861" s="332"/>
      <c r="AC861" s="332"/>
      <c r="AD861"/>
      <c r="AE861"/>
      <c r="AF861"/>
      <c r="AG861"/>
      <c r="AH861"/>
      <c r="AI861"/>
      <c r="AJ861"/>
      <c r="AK861"/>
      <c r="AL861"/>
      <c r="AM861"/>
      <c r="AN861"/>
      <c r="AO861"/>
      <c r="AP861"/>
      <c r="AQ861"/>
      <c r="AR861"/>
      <c r="AS861"/>
      <c r="AT861"/>
      <c r="AU861"/>
      <c r="AV861"/>
      <c r="AW861"/>
      <c r="AX861"/>
      <c r="AY861"/>
      <c r="AZ861"/>
      <c r="BA861"/>
      <c r="BB861"/>
      <c r="BC861"/>
      <c r="BD861"/>
    </row>
    <row r="862" spans="2:56" ht="15.75" customHeight="1">
      <c r="B862" s="6"/>
      <c r="C862" s="11"/>
      <c r="D862" s="11"/>
      <c r="E862" s="11"/>
      <c r="F862" s="11"/>
      <c r="G862" s="11"/>
      <c r="H862" s="11"/>
      <c r="I862" s="11"/>
      <c r="J862" s="11"/>
      <c r="K862" s="11"/>
      <c r="L862" s="11"/>
      <c r="M862" s="11"/>
      <c r="N862" s="332"/>
      <c r="O862" s="332"/>
      <c r="P862" s="332"/>
      <c r="Q862" s="332"/>
      <c r="R862" s="332"/>
      <c r="S862" s="332"/>
      <c r="T862" s="332"/>
      <c r="U862" s="332"/>
      <c r="V862" s="332"/>
      <c r="W862" s="332"/>
      <c r="X862" s="332"/>
      <c r="Y862" s="332"/>
      <c r="Z862" s="332"/>
      <c r="AA862" s="332"/>
      <c r="AB862" s="332"/>
      <c r="AC862" s="332"/>
      <c r="AD862"/>
      <c r="AE862"/>
      <c r="AF862"/>
      <c r="AG862"/>
      <c r="AH862"/>
      <c r="AI862"/>
      <c r="AJ862"/>
      <c r="AK862"/>
      <c r="AL862"/>
      <c r="AM862"/>
      <c r="AN862"/>
      <c r="AO862"/>
      <c r="AP862"/>
      <c r="AQ862"/>
      <c r="AR862"/>
      <c r="AS862"/>
      <c r="AT862"/>
      <c r="AU862"/>
      <c r="AV862"/>
      <c r="AW862"/>
      <c r="AX862"/>
      <c r="AY862"/>
      <c r="AZ862"/>
      <c r="BA862"/>
      <c r="BB862"/>
      <c r="BC862"/>
      <c r="BD862"/>
    </row>
    <row r="863" spans="2:56" ht="15.75" customHeight="1">
      <c r="B863" s="6"/>
      <c r="C863" s="4" t="s">
        <v>233</v>
      </c>
      <c r="D863" s="11"/>
      <c r="E863" s="11"/>
      <c r="F863" s="11"/>
      <c r="G863" s="11"/>
      <c r="H863" s="11"/>
      <c r="I863" s="11"/>
      <c r="J863" s="11"/>
      <c r="K863" s="11"/>
      <c r="L863" s="11"/>
      <c r="M863" s="11"/>
      <c r="N863" s="332"/>
      <c r="O863" s="332"/>
      <c r="P863" s="332"/>
      <c r="Q863" s="332"/>
      <c r="R863" s="332"/>
      <c r="S863" s="332"/>
      <c r="T863" s="332"/>
      <c r="U863" s="332"/>
      <c r="V863" s="332"/>
      <c r="W863" s="332"/>
      <c r="X863" s="332"/>
      <c r="Y863" s="332"/>
      <c r="Z863" s="332"/>
      <c r="AA863" s="332"/>
      <c r="AB863" s="332"/>
      <c r="AC863" s="332"/>
      <c r="AD863"/>
      <c r="AE863"/>
      <c r="AF863"/>
      <c r="AG863"/>
      <c r="AH863"/>
      <c r="AI863"/>
      <c r="AJ863"/>
      <c r="AK863"/>
      <c r="AL863"/>
      <c r="AM863"/>
      <c r="AN863"/>
      <c r="AO863"/>
      <c r="AP863"/>
      <c r="AQ863"/>
      <c r="AR863"/>
      <c r="AS863"/>
      <c r="AT863"/>
      <c r="AU863"/>
      <c r="AV863"/>
      <c r="AW863"/>
      <c r="AX863"/>
      <c r="AY863"/>
      <c r="AZ863"/>
      <c r="BA863"/>
      <c r="BB863"/>
      <c r="BC863"/>
      <c r="BD863"/>
    </row>
    <row r="864" spans="2:56" ht="15.75" customHeight="1">
      <c r="B864" s="6"/>
      <c r="C864" s="11"/>
      <c r="D864" s="11"/>
      <c r="E864" s="11"/>
      <c r="F864" s="11"/>
      <c r="G864" s="11"/>
      <c r="H864" s="11"/>
      <c r="I864" s="11"/>
      <c r="J864" s="11"/>
      <c r="K864" s="11"/>
      <c r="L864" s="11"/>
      <c r="M864" s="11"/>
      <c r="N864" s="332"/>
      <c r="O864" s="332"/>
      <c r="P864" s="332"/>
      <c r="Q864" s="332"/>
      <c r="R864" s="332"/>
      <c r="S864" s="332"/>
      <c r="T864" s="332"/>
      <c r="U864" s="332"/>
      <c r="V864" s="332"/>
      <c r="W864" s="332"/>
      <c r="X864" s="332"/>
      <c r="Y864" s="332"/>
      <c r="Z864" s="332"/>
      <c r="AA864" s="332"/>
      <c r="AB864" s="332"/>
      <c r="AC864" s="332"/>
      <c r="AD864"/>
      <c r="AE864"/>
      <c r="AF864"/>
      <c r="AG864"/>
      <c r="AH864"/>
      <c r="AI864"/>
      <c r="AJ864"/>
      <c r="AK864"/>
      <c r="AL864"/>
      <c r="AM864"/>
      <c r="AN864"/>
      <c r="AO864"/>
      <c r="AP864"/>
      <c r="AQ864"/>
      <c r="AR864"/>
      <c r="AS864"/>
      <c r="AT864"/>
      <c r="AU864"/>
      <c r="AV864"/>
      <c r="AW864"/>
      <c r="AX864"/>
      <c r="AY864"/>
      <c r="AZ864"/>
      <c r="BA864"/>
      <c r="BB864"/>
      <c r="BC864"/>
      <c r="BD864"/>
    </row>
    <row r="865" spans="2:56" ht="15.75" customHeight="1">
      <c r="B865" s="6"/>
      <c r="C865" s="11"/>
      <c r="D865" s="11"/>
      <c r="E865" s="11"/>
      <c r="F865" s="11"/>
      <c r="G865" s="11"/>
      <c r="H865" s="11"/>
      <c r="I865" s="11"/>
      <c r="J865" s="11"/>
      <c r="K865" s="11"/>
      <c r="L865" s="11"/>
      <c r="M865" s="11"/>
      <c r="N865" s="332"/>
      <c r="O865" s="332"/>
      <c r="P865" s="332"/>
      <c r="Q865" s="332"/>
      <c r="R865" s="332"/>
      <c r="S865" s="332"/>
      <c r="T865" s="332"/>
      <c r="U865" s="332"/>
      <c r="V865" s="332"/>
      <c r="W865" s="332"/>
      <c r="X865" s="332"/>
      <c r="Y865" s="332"/>
      <c r="Z865" s="332"/>
      <c r="AA865" s="332"/>
      <c r="AB865" s="332"/>
      <c r="AC865" s="332"/>
      <c r="AD865"/>
      <c r="AE865"/>
      <c r="AF865"/>
      <c r="AG865"/>
      <c r="AH865"/>
      <c r="AI865"/>
      <c r="AJ865"/>
      <c r="AK865"/>
      <c r="AL865"/>
      <c r="AM865"/>
      <c r="AN865"/>
      <c r="AO865"/>
      <c r="AP865"/>
      <c r="AQ865"/>
      <c r="AR865"/>
      <c r="AS865"/>
      <c r="AT865"/>
      <c r="AU865"/>
      <c r="AV865"/>
      <c r="AW865"/>
      <c r="AX865"/>
      <c r="AY865"/>
      <c r="AZ865"/>
      <c r="BA865"/>
      <c r="BB865"/>
      <c r="BC865"/>
      <c r="BD865"/>
    </row>
    <row r="866" spans="2:56" ht="15.75" customHeight="1">
      <c r="B866" s="10" t="s">
        <v>234</v>
      </c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332"/>
      <c r="O866" s="332"/>
      <c r="P866" s="332"/>
      <c r="Q866" s="332"/>
      <c r="R866" s="332"/>
      <c r="S866" s="332"/>
      <c r="T866" s="332"/>
      <c r="U866" s="332"/>
      <c r="V866" s="332"/>
      <c r="W866" s="332"/>
      <c r="X866" s="332"/>
      <c r="Y866" s="332"/>
      <c r="Z866" s="332"/>
      <c r="AA866" s="332"/>
      <c r="AB866" s="332"/>
      <c r="AC866" s="332"/>
      <c r="AD866"/>
      <c r="AE866"/>
      <c r="AF866"/>
      <c r="AG866"/>
      <c r="AH866"/>
      <c r="AI866"/>
      <c r="AJ866"/>
      <c r="AK866"/>
      <c r="AL866"/>
      <c r="AM866"/>
      <c r="AN866"/>
      <c r="AO866"/>
      <c r="AP866"/>
      <c r="AQ866"/>
      <c r="AR866"/>
      <c r="AS866"/>
      <c r="AT866"/>
      <c r="AU866"/>
      <c r="AV866"/>
      <c r="AW866"/>
      <c r="AX866"/>
      <c r="AY866"/>
      <c r="AZ866"/>
      <c r="BA866"/>
      <c r="BB866"/>
      <c r="BC866"/>
      <c r="BD866"/>
    </row>
    <row r="867" spans="2:56" ht="15.75" customHeight="1">
      <c r="B867" s="4" t="s">
        <v>235</v>
      </c>
      <c r="C867" s="11"/>
      <c r="D867" s="11"/>
      <c r="E867" s="11"/>
      <c r="F867" s="11"/>
      <c r="G867" s="11"/>
      <c r="H867" s="11"/>
      <c r="I867" s="11"/>
      <c r="J867" s="11"/>
      <c r="K867" s="11"/>
      <c r="L867" s="11"/>
      <c r="M867" s="11"/>
      <c r="N867" s="332"/>
      <c r="O867" s="332"/>
      <c r="P867" s="332"/>
      <c r="Q867" s="332"/>
      <c r="R867" s="332"/>
      <c r="S867" s="332"/>
      <c r="T867" s="332"/>
      <c r="U867" s="332"/>
      <c r="V867" s="332"/>
      <c r="W867" s="332"/>
      <c r="X867" s="332"/>
      <c r="Y867" s="332"/>
      <c r="Z867" s="332"/>
      <c r="AA867" s="332"/>
      <c r="AB867" s="332"/>
      <c r="AC867" s="332"/>
      <c r="AD867"/>
      <c r="AE867"/>
      <c r="AF867"/>
      <c r="AG867"/>
      <c r="AH867"/>
      <c r="AI867"/>
      <c r="AJ867"/>
      <c r="AK867"/>
      <c r="AL867"/>
      <c r="AM867"/>
      <c r="AN867"/>
      <c r="AO867"/>
      <c r="AP867"/>
      <c r="AQ867"/>
      <c r="AR867"/>
      <c r="AS867"/>
      <c r="AT867"/>
      <c r="AU867"/>
      <c r="AV867"/>
      <c r="AW867"/>
      <c r="AX867"/>
      <c r="AY867"/>
      <c r="AZ867"/>
      <c r="BA867"/>
      <c r="BB867"/>
      <c r="BC867"/>
      <c r="BD867"/>
    </row>
    <row r="868" spans="2:56" ht="15.75" customHeight="1">
      <c r="B868" s="4"/>
      <c r="C868" s="11"/>
      <c r="D868" s="11"/>
      <c r="E868" s="11"/>
      <c r="F868" s="11"/>
      <c r="G868" s="11"/>
      <c r="H868" s="11"/>
      <c r="I868" s="11"/>
      <c r="J868" s="11"/>
      <c r="K868" s="11"/>
      <c r="L868" s="11"/>
      <c r="M868" s="11"/>
      <c r="N868" s="332"/>
      <c r="O868" s="332"/>
      <c r="P868" s="332"/>
      <c r="Q868" s="332"/>
      <c r="R868" s="332"/>
      <c r="S868" s="332"/>
      <c r="T868" s="332"/>
      <c r="U868" s="332"/>
      <c r="V868" s="332"/>
      <c r="W868" s="332"/>
      <c r="X868" s="332"/>
      <c r="Y868" s="332"/>
      <c r="Z868" s="332"/>
      <c r="AA868" s="332"/>
      <c r="AB868" s="332"/>
      <c r="AC868" s="332"/>
      <c r="AD868"/>
      <c r="AE868"/>
      <c r="AF868"/>
      <c r="AG868"/>
      <c r="AH868"/>
      <c r="AI868"/>
      <c r="AJ868"/>
      <c r="AK868"/>
      <c r="AL868"/>
      <c r="AM868"/>
      <c r="AN868"/>
      <c r="AO868"/>
      <c r="AP868"/>
      <c r="AQ868"/>
      <c r="AR868"/>
      <c r="AS868"/>
      <c r="AT868"/>
      <c r="AU868"/>
      <c r="AV868"/>
      <c r="AW868"/>
      <c r="AX868"/>
      <c r="AY868"/>
      <c r="AZ868"/>
      <c r="BA868"/>
      <c r="BB868"/>
      <c r="BC868"/>
      <c r="BD868"/>
    </row>
    <row r="869" spans="2:56" ht="15.75" customHeight="1">
      <c r="B869" s="4" t="s">
        <v>236</v>
      </c>
      <c r="C869" s="11"/>
      <c r="D869" s="11"/>
      <c r="E869" s="11"/>
      <c r="F869" s="11"/>
      <c r="G869" s="11"/>
      <c r="H869" s="11"/>
      <c r="I869" s="11"/>
      <c r="J869" s="11"/>
      <c r="K869" s="11"/>
      <c r="L869" s="11"/>
      <c r="M869" s="11"/>
      <c r="N869" s="4"/>
      <c r="O869" s="332"/>
      <c r="P869" s="332"/>
      <c r="Q869" s="332"/>
      <c r="R869" s="332"/>
      <c r="S869" s="332"/>
      <c r="T869" s="332"/>
      <c r="U869" s="332"/>
      <c r="V869" s="332"/>
      <c r="W869" s="332"/>
      <c r="X869" s="332"/>
      <c r="Y869" s="332"/>
      <c r="Z869" s="332"/>
      <c r="AA869" s="332"/>
      <c r="AB869" s="332"/>
      <c r="AC869" s="332"/>
      <c r="AD869"/>
      <c r="AE869"/>
      <c r="AF869"/>
      <c r="AG869"/>
      <c r="AH869"/>
      <c r="AI869"/>
      <c r="AJ869"/>
      <c r="AK869"/>
      <c r="AL869"/>
      <c r="AM869"/>
      <c r="AN869"/>
      <c r="AO869"/>
      <c r="AP869"/>
      <c r="AQ869"/>
      <c r="AR869"/>
      <c r="AS869"/>
      <c r="AT869"/>
      <c r="AU869"/>
      <c r="AV869"/>
      <c r="AW869"/>
      <c r="AX869"/>
      <c r="AY869"/>
      <c r="AZ869"/>
      <c r="BA869"/>
      <c r="BB869"/>
      <c r="BC869"/>
      <c r="BD869"/>
    </row>
    <row r="870" spans="2:56" ht="15.75" customHeight="1">
      <c r="B870" s="4" t="s">
        <v>237</v>
      </c>
      <c r="C870" s="11"/>
      <c r="D870" s="11"/>
      <c r="E870" s="11"/>
      <c r="F870" s="11"/>
      <c r="G870" s="11"/>
      <c r="H870" s="11"/>
      <c r="I870" s="11"/>
      <c r="J870" s="11"/>
      <c r="K870" s="11"/>
      <c r="L870" s="11"/>
      <c r="M870" s="11"/>
      <c r="N870" s="4"/>
      <c r="O870" s="332"/>
      <c r="P870" s="332"/>
      <c r="Q870" s="332"/>
      <c r="R870" s="332"/>
      <c r="S870" s="332"/>
      <c r="T870" s="332"/>
      <c r="U870" s="332"/>
      <c r="V870" s="332"/>
      <c r="W870" s="332"/>
      <c r="X870" s="332"/>
      <c r="Y870" s="332"/>
      <c r="Z870" s="332"/>
      <c r="AA870" s="332"/>
      <c r="AB870" s="332"/>
      <c r="AC870" s="332"/>
      <c r="AD870"/>
      <c r="AE870"/>
      <c r="AF870"/>
      <c r="AG870"/>
      <c r="AH870"/>
      <c r="AI870"/>
      <c r="AJ870"/>
      <c r="AK870"/>
      <c r="AL870"/>
      <c r="AM870"/>
      <c r="AN870"/>
      <c r="AO870"/>
      <c r="AP870"/>
      <c r="AQ870"/>
      <c r="AR870"/>
      <c r="AS870"/>
      <c r="AT870"/>
      <c r="AU870"/>
      <c r="AV870"/>
      <c r="AW870"/>
      <c r="AX870"/>
      <c r="AY870"/>
      <c r="AZ870"/>
      <c r="BA870"/>
      <c r="BB870"/>
      <c r="BC870"/>
      <c r="BD870"/>
    </row>
    <row r="871" spans="2:56" ht="15.75" customHeight="1">
      <c r="B871" s="4" t="s">
        <v>238</v>
      </c>
      <c r="C871" s="11"/>
      <c r="D871" s="11"/>
      <c r="E871" s="11"/>
      <c r="F871" s="11"/>
      <c r="G871" s="11"/>
      <c r="H871" s="11"/>
      <c r="I871" s="11"/>
      <c r="J871" s="11"/>
      <c r="K871" s="11"/>
      <c r="L871" s="11"/>
      <c r="M871" s="11"/>
      <c r="N871" s="4"/>
      <c r="O871" s="332"/>
      <c r="P871" s="332"/>
      <c r="Q871" s="332"/>
      <c r="R871" s="332"/>
      <c r="S871" s="332"/>
      <c r="T871" s="332"/>
      <c r="U871" s="332"/>
      <c r="V871" s="332"/>
      <c r="W871" s="332"/>
      <c r="X871" s="332"/>
      <c r="Y871" s="332"/>
      <c r="Z871" s="332"/>
      <c r="AA871" s="332"/>
      <c r="AB871" s="332"/>
      <c r="AC871" s="332"/>
      <c r="AD871"/>
      <c r="AE871"/>
      <c r="AF871"/>
      <c r="AG871"/>
      <c r="AH871"/>
      <c r="AI871"/>
      <c r="AJ871"/>
      <c r="AK871"/>
      <c r="AL871"/>
      <c r="AM871"/>
      <c r="AN871"/>
      <c r="AO871"/>
      <c r="AP871"/>
      <c r="AQ871"/>
      <c r="AR871"/>
      <c r="AS871"/>
      <c r="AT871"/>
      <c r="AU871"/>
      <c r="AV871"/>
      <c r="AW871"/>
      <c r="AX871"/>
      <c r="AY871"/>
      <c r="AZ871"/>
      <c r="BA871"/>
      <c r="BB871"/>
      <c r="BC871"/>
      <c r="BD871"/>
    </row>
    <row r="872" spans="2:56" ht="15.75" customHeight="1">
      <c r="B872" s="4"/>
      <c r="C872" s="11"/>
      <c r="D872" s="11"/>
      <c r="E872" s="11"/>
      <c r="F872" s="11"/>
      <c r="G872" s="11"/>
      <c r="H872" s="11"/>
      <c r="I872" s="11"/>
      <c r="J872" s="11"/>
      <c r="K872" s="11"/>
      <c r="L872" s="11"/>
      <c r="M872" s="11"/>
      <c r="N872" s="4"/>
      <c r="O872" s="4"/>
      <c r="P872" s="4"/>
      <c r="Q872" s="332"/>
      <c r="R872" s="332"/>
      <c r="S872" s="332"/>
      <c r="T872" s="332"/>
      <c r="U872" s="332"/>
      <c r="V872" s="332"/>
      <c r="W872" s="332"/>
      <c r="X872" s="332"/>
      <c r="Y872" s="332"/>
      <c r="Z872" s="332"/>
      <c r="AA872" s="332"/>
      <c r="AB872" s="332"/>
      <c r="AC872" s="332"/>
      <c r="AD872"/>
      <c r="AE872"/>
      <c r="AF872"/>
      <c r="AG872"/>
      <c r="AH872"/>
      <c r="AI872"/>
      <c r="AJ872"/>
      <c r="AK872"/>
      <c r="AL872"/>
      <c r="AM872"/>
      <c r="AN872"/>
      <c r="AO872"/>
      <c r="AP872"/>
      <c r="AQ872"/>
      <c r="AR872"/>
      <c r="AS872"/>
      <c r="AT872"/>
      <c r="AU872"/>
      <c r="AV872"/>
      <c r="AW872"/>
      <c r="AX872"/>
      <c r="AY872"/>
      <c r="AZ872"/>
      <c r="BA872"/>
      <c r="BB872"/>
      <c r="BC872"/>
      <c r="BD872"/>
    </row>
    <row r="873" spans="2:56" ht="15.75" customHeight="1">
      <c r="B873" s="21" t="s">
        <v>239</v>
      </c>
      <c r="C873" s="11"/>
      <c r="D873" s="11"/>
      <c r="E873" s="11"/>
      <c r="F873" s="11"/>
      <c r="G873" s="11"/>
      <c r="H873" s="11"/>
      <c r="I873" s="11"/>
      <c r="J873" s="11"/>
      <c r="K873" s="11"/>
      <c r="L873" s="11"/>
      <c r="M873" s="11"/>
      <c r="N873" s="4"/>
      <c r="O873" s="4"/>
      <c r="P873" s="4"/>
      <c r="Q873" s="332"/>
      <c r="R873" s="332"/>
      <c r="S873" s="332"/>
      <c r="T873" s="332"/>
      <c r="U873" s="332"/>
      <c r="V873" s="332"/>
      <c r="W873" s="332"/>
      <c r="X873" s="332"/>
      <c r="Y873" s="332"/>
      <c r="Z873" s="332"/>
      <c r="AA873" s="332"/>
      <c r="AB873" s="332"/>
      <c r="AC873" s="332"/>
      <c r="AD873"/>
      <c r="AE873"/>
      <c r="AF873"/>
      <c r="AG873"/>
      <c r="AH873"/>
      <c r="AI873"/>
      <c r="AJ873"/>
      <c r="AK873"/>
      <c r="AL873"/>
      <c r="AM873"/>
      <c r="AN873"/>
      <c r="AO873"/>
      <c r="AP873"/>
      <c r="AQ873"/>
      <c r="AR873"/>
      <c r="AS873"/>
      <c r="AT873"/>
      <c r="AU873"/>
      <c r="AV873"/>
      <c r="AW873"/>
      <c r="AX873"/>
      <c r="AY873"/>
      <c r="AZ873"/>
      <c r="BA873"/>
      <c r="BB873"/>
      <c r="BC873"/>
      <c r="BD873"/>
    </row>
    <row r="874" spans="2:56" ht="15.75" customHeight="1">
      <c r="B874" s="11"/>
      <c r="C874" s="11"/>
      <c r="D874" s="11"/>
      <c r="E874" s="11"/>
      <c r="F874" s="11"/>
      <c r="G874" s="11"/>
      <c r="H874" s="11"/>
      <c r="I874" s="11"/>
      <c r="J874" s="11"/>
      <c r="K874" s="11"/>
      <c r="L874" s="11"/>
      <c r="M874" s="11"/>
      <c r="N874" s="4"/>
      <c r="O874" s="4"/>
      <c r="P874" s="4"/>
      <c r="Q874" s="332"/>
      <c r="R874" s="332"/>
      <c r="S874" s="332"/>
      <c r="T874" s="332"/>
      <c r="U874" s="332"/>
      <c r="V874" s="332"/>
      <c r="W874" s="332"/>
      <c r="X874" s="332"/>
      <c r="Y874" s="332"/>
      <c r="Z874" s="332"/>
      <c r="AA874" s="332"/>
      <c r="AB874" s="332"/>
      <c r="AC874" s="332"/>
      <c r="AD874"/>
      <c r="AE874"/>
      <c r="AF874"/>
      <c r="AG874"/>
      <c r="AH874"/>
      <c r="AI874"/>
      <c r="AJ874"/>
      <c r="AK874"/>
      <c r="AL874"/>
      <c r="AM874"/>
      <c r="AN874"/>
      <c r="AO874"/>
      <c r="AP874"/>
      <c r="AQ874"/>
      <c r="AR874"/>
      <c r="AS874"/>
      <c r="AT874"/>
      <c r="AU874"/>
      <c r="AV874"/>
      <c r="AW874"/>
      <c r="AX874"/>
      <c r="AY874"/>
      <c r="AZ874"/>
      <c r="BA874"/>
      <c r="BB874"/>
      <c r="BC874"/>
      <c r="BD874"/>
    </row>
    <row r="875" spans="2:56" ht="15.75" customHeight="1">
      <c r="B875" s="4" t="s">
        <v>240</v>
      </c>
      <c r="C875" s="11"/>
      <c r="D875" s="11"/>
      <c r="E875" s="11"/>
      <c r="F875" s="11"/>
      <c r="G875" s="11"/>
      <c r="H875" s="11"/>
      <c r="I875" s="11"/>
      <c r="J875" s="11"/>
      <c r="K875" s="11"/>
      <c r="L875" s="11"/>
      <c r="M875" s="11"/>
      <c r="N875" s="4"/>
      <c r="O875" s="4"/>
      <c r="P875" s="4"/>
      <c r="Q875" s="332"/>
      <c r="R875" s="332"/>
      <c r="S875" s="332"/>
      <c r="T875" s="332"/>
      <c r="U875" s="332"/>
      <c r="V875" s="332"/>
      <c r="W875" s="332"/>
      <c r="X875" s="332"/>
      <c r="Y875" s="332"/>
      <c r="Z875" s="332"/>
      <c r="AA875" s="332"/>
      <c r="AB875" s="332"/>
      <c r="AC875" s="332"/>
      <c r="AD875"/>
      <c r="AE875"/>
      <c r="AF875"/>
      <c r="AG875"/>
      <c r="AH875"/>
      <c r="AI875"/>
      <c r="AJ875"/>
      <c r="AK875"/>
      <c r="AL875"/>
      <c r="AM875"/>
      <c r="AN875"/>
      <c r="AO875"/>
      <c r="AP875"/>
      <c r="AQ875"/>
      <c r="AR875"/>
      <c r="AS875"/>
      <c r="AT875"/>
      <c r="AU875"/>
      <c r="AV875"/>
      <c r="AW875"/>
      <c r="AX875"/>
      <c r="AY875"/>
      <c r="AZ875"/>
      <c r="BA875"/>
      <c r="BB875"/>
      <c r="BC875"/>
      <c r="BD875"/>
    </row>
    <row r="876" spans="2:56" ht="15.75" customHeight="1">
      <c r="B876" s="4"/>
      <c r="C876" s="11"/>
      <c r="D876" s="11"/>
      <c r="E876" s="11"/>
      <c r="F876" s="11"/>
      <c r="G876" s="11"/>
      <c r="H876" s="11"/>
      <c r="I876" s="11"/>
      <c r="J876" s="11"/>
      <c r="K876" s="11"/>
      <c r="L876" s="11"/>
      <c r="M876" s="11"/>
      <c r="N876" s="4"/>
      <c r="O876" s="4"/>
      <c r="P876" s="4"/>
      <c r="Q876" s="332"/>
      <c r="R876" s="332"/>
      <c r="S876" s="332"/>
      <c r="T876" s="332"/>
      <c r="U876" s="332"/>
      <c r="V876" s="332"/>
      <c r="W876" s="332"/>
      <c r="X876" s="332"/>
      <c r="Y876" s="332"/>
      <c r="Z876" s="332"/>
      <c r="AA876" s="332"/>
      <c r="AB876" s="332"/>
      <c r="AC876" s="332"/>
      <c r="AD876"/>
      <c r="AE876"/>
      <c r="AF876"/>
      <c r="AG876"/>
      <c r="AH876"/>
      <c r="AI876"/>
      <c r="AJ876"/>
      <c r="AK876"/>
      <c r="AL876"/>
      <c r="AM876"/>
      <c r="AN876"/>
      <c r="AO876"/>
      <c r="AP876"/>
      <c r="AQ876"/>
      <c r="AR876"/>
      <c r="AS876"/>
      <c r="AT876"/>
      <c r="AU876"/>
      <c r="AV876"/>
      <c r="AW876"/>
      <c r="AX876"/>
      <c r="AY876"/>
      <c r="AZ876"/>
      <c r="BA876"/>
      <c r="BB876"/>
      <c r="BC876"/>
      <c r="BD876"/>
    </row>
    <row r="877" spans="2:56" ht="15.75" customHeight="1">
      <c r="B877" s="4" t="s">
        <v>241</v>
      </c>
      <c r="C877" s="11"/>
      <c r="D877" s="11"/>
      <c r="E877" s="11"/>
      <c r="F877" s="11"/>
      <c r="G877" s="11"/>
      <c r="H877" s="11"/>
      <c r="I877" s="11"/>
      <c r="J877" s="11"/>
      <c r="K877" s="11"/>
      <c r="L877" s="11"/>
      <c r="M877" s="11"/>
      <c r="N877" s="4"/>
      <c r="O877" s="4"/>
      <c r="P877" s="4"/>
      <c r="Q877" s="332"/>
      <c r="R877" s="332"/>
      <c r="S877" s="332"/>
      <c r="T877" s="332"/>
      <c r="U877" s="4" t="s">
        <v>66</v>
      </c>
      <c r="V877" s="332"/>
      <c r="W877" s="332"/>
      <c r="X877" s="332"/>
      <c r="Y877" s="332"/>
      <c r="Z877" s="332"/>
      <c r="AA877" s="332"/>
      <c r="AB877" s="332"/>
      <c r="AC877" s="332"/>
      <c r="AD877"/>
      <c r="AE877"/>
      <c r="AF877"/>
      <c r="AG877"/>
      <c r="AH877"/>
      <c r="AI877"/>
      <c r="AJ877"/>
      <c r="AK877"/>
      <c r="AL877"/>
      <c r="AM877"/>
      <c r="AN877"/>
      <c r="AO877"/>
      <c r="AP877"/>
      <c r="AQ877"/>
      <c r="AR877"/>
      <c r="AS877"/>
      <c r="AT877"/>
      <c r="AU877"/>
      <c r="AV877"/>
      <c r="AW877"/>
      <c r="AX877"/>
      <c r="AY877"/>
      <c r="AZ877"/>
      <c r="BA877"/>
      <c r="BB877"/>
      <c r="BC877"/>
      <c r="BD877"/>
    </row>
    <row r="878" spans="2:56" ht="15.75" customHeight="1">
      <c r="B878" s="4" t="s">
        <v>521</v>
      </c>
      <c r="C878" s="11"/>
      <c r="D878" s="11"/>
      <c r="E878" s="11"/>
      <c r="F878" s="11"/>
      <c r="G878" s="11"/>
      <c r="H878" s="11"/>
      <c r="I878" s="11"/>
      <c r="J878" s="11"/>
      <c r="K878" s="11"/>
      <c r="L878" s="11"/>
      <c r="M878" s="11"/>
      <c r="N878" s="4"/>
      <c r="O878" s="4"/>
      <c r="P878" s="4"/>
      <c r="Q878" s="332"/>
      <c r="R878" s="332"/>
      <c r="S878" s="332"/>
      <c r="T878" s="332"/>
      <c r="U878" s="332"/>
      <c r="V878" s="332"/>
      <c r="W878" s="332"/>
      <c r="X878" s="332"/>
      <c r="Y878" s="332"/>
      <c r="Z878" s="332"/>
      <c r="AA878" s="332"/>
      <c r="AB878" s="332"/>
      <c r="AC878" s="332"/>
      <c r="AD878"/>
      <c r="AE878"/>
      <c r="AF878"/>
      <c r="AG878"/>
      <c r="AH878"/>
      <c r="AI878"/>
      <c r="AJ878"/>
      <c r="AK878"/>
      <c r="AL878"/>
      <c r="AM878"/>
      <c r="AN878"/>
      <c r="AO878"/>
      <c r="AP878"/>
      <c r="AQ878"/>
      <c r="AR878"/>
      <c r="AS878"/>
      <c r="AT878"/>
      <c r="AU878"/>
      <c r="AV878"/>
      <c r="AW878"/>
      <c r="AX878"/>
      <c r="AY878"/>
      <c r="AZ878"/>
      <c r="BA878"/>
      <c r="BB878"/>
      <c r="BC878"/>
      <c r="BD878"/>
    </row>
    <row r="879" spans="2:56" ht="15.75" customHeight="1">
      <c r="B879" s="11"/>
      <c r="C879" s="11"/>
      <c r="D879" s="11"/>
      <c r="E879" s="11"/>
      <c r="F879" s="11"/>
      <c r="G879" s="11"/>
      <c r="H879" s="11"/>
      <c r="I879" s="11"/>
      <c r="J879" s="11"/>
      <c r="K879" s="11"/>
      <c r="L879" s="11"/>
      <c r="M879" s="11"/>
      <c r="N879" s="4"/>
      <c r="O879" s="4"/>
      <c r="P879" s="4"/>
      <c r="Q879" s="332"/>
      <c r="R879" s="332"/>
      <c r="S879" s="332"/>
      <c r="T879" s="332"/>
      <c r="U879" s="332"/>
      <c r="V879" s="332"/>
      <c r="W879" s="332"/>
      <c r="X879" s="332"/>
      <c r="Y879" s="332"/>
      <c r="Z879" s="332"/>
      <c r="AA879" s="332"/>
      <c r="AB879" s="332"/>
      <c r="AC879" s="332"/>
      <c r="AD879"/>
      <c r="AE879"/>
      <c r="AF879"/>
      <c r="AG879"/>
      <c r="AH879"/>
      <c r="AI879"/>
      <c r="AJ879"/>
      <c r="AK879"/>
      <c r="AL879"/>
      <c r="AM879"/>
      <c r="AN879"/>
      <c r="AO879"/>
      <c r="AP879"/>
      <c r="AQ879"/>
      <c r="AR879"/>
      <c r="AS879"/>
      <c r="AT879"/>
      <c r="AU879"/>
      <c r="AV879"/>
      <c r="AW879"/>
      <c r="AX879"/>
      <c r="AY879"/>
      <c r="AZ879"/>
      <c r="BA879"/>
      <c r="BB879"/>
      <c r="BC879"/>
      <c r="BD879"/>
    </row>
    <row r="880" spans="2:56" ht="15.75" customHeight="1">
      <c r="B880" s="32" t="s">
        <v>522</v>
      </c>
      <c r="C880" s="11"/>
      <c r="D880" s="11"/>
      <c r="E880" s="11"/>
      <c r="F880" s="11"/>
      <c r="G880" s="11"/>
      <c r="H880" s="11"/>
      <c r="I880" s="11"/>
      <c r="J880" s="11"/>
      <c r="K880" s="11"/>
      <c r="L880" s="11"/>
      <c r="M880" s="11"/>
      <c r="N880" s="4"/>
      <c r="O880" s="4"/>
      <c r="P880" s="4"/>
      <c r="Q880" s="332"/>
      <c r="R880" s="332"/>
      <c r="S880" s="332"/>
      <c r="T880" s="332"/>
      <c r="U880" s="332"/>
      <c r="V880" s="332"/>
      <c r="W880" s="332"/>
      <c r="X880" s="332"/>
      <c r="Y880" s="332"/>
      <c r="Z880" s="332"/>
      <c r="AA880" s="332"/>
      <c r="AB880" s="332"/>
      <c r="AC880" s="332"/>
      <c r="AD880"/>
      <c r="AE880"/>
      <c r="AF880"/>
      <c r="AG880"/>
      <c r="AH880"/>
      <c r="AI880"/>
      <c r="AJ880"/>
      <c r="AK880"/>
      <c r="AL880"/>
      <c r="AM880"/>
      <c r="AN880"/>
      <c r="AO880"/>
      <c r="AP880"/>
      <c r="AQ880"/>
      <c r="AR880"/>
      <c r="AS880"/>
      <c r="AT880"/>
      <c r="AU880"/>
      <c r="AV880"/>
      <c r="AW880"/>
      <c r="AX880"/>
      <c r="AY880"/>
      <c r="AZ880"/>
      <c r="BA880"/>
      <c r="BB880"/>
      <c r="BC880"/>
      <c r="BD880"/>
    </row>
    <row r="881" spans="2:56" ht="15.75" customHeight="1">
      <c r="B881" s="4" t="s">
        <v>523</v>
      </c>
      <c r="C881" s="11"/>
      <c r="D881" s="11"/>
      <c r="E881" s="11"/>
      <c r="F881" s="11"/>
      <c r="G881" s="11"/>
      <c r="H881" s="11"/>
      <c r="I881" s="11"/>
      <c r="J881" s="11"/>
      <c r="K881" s="11"/>
      <c r="L881" s="11"/>
      <c r="M881" s="11"/>
      <c r="N881" s="4"/>
      <c r="O881" s="4"/>
      <c r="P881" s="4"/>
      <c r="Q881" s="332"/>
      <c r="R881" s="332"/>
      <c r="S881" s="332"/>
      <c r="T881" s="332"/>
      <c r="U881" s="332"/>
      <c r="V881" s="332"/>
      <c r="W881" s="332"/>
      <c r="X881" s="332"/>
      <c r="Y881" s="332"/>
      <c r="Z881" s="332"/>
      <c r="AA881" s="332"/>
      <c r="AB881" s="332"/>
      <c r="AC881" s="332"/>
      <c r="AD881"/>
      <c r="AE881"/>
      <c r="AF881"/>
      <c r="AG881"/>
      <c r="AH881"/>
      <c r="AI881"/>
      <c r="AJ881"/>
      <c r="AK881"/>
      <c r="AL881"/>
      <c r="AM881"/>
      <c r="AN881"/>
      <c r="AO881"/>
      <c r="AP881"/>
      <c r="AQ881"/>
      <c r="AR881"/>
      <c r="AS881"/>
      <c r="AT881"/>
      <c r="AU881"/>
      <c r="AV881"/>
      <c r="AW881"/>
      <c r="AX881"/>
      <c r="AY881"/>
      <c r="AZ881"/>
      <c r="BA881"/>
      <c r="BB881"/>
      <c r="BC881"/>
      <c r="BD881"/>
    </row>
    <row r="882" spans="2:56" ht="15.75" customHeight="1">
      <c r="B882" s="4" t="s">
        <v>242</v>
      </c>
      <c r="C882" s="11"/>
      <c r="D882" s="11"/>
      <c r="E882" s="11"/>
      <c r="F882" s="11"/>
      <c r="G882" s="11"/>
      <c r="H882" s="11"/>
      <c r="I882" s="11"/>
      <c r="J882" s="11"/>
      <c r="K882" s="11"/>
      <c r="L882" s="11"/>
      <c r="M882" s="11"/>
      <c r="N882" s="4"/>
      <c r="O882" s="4"/>
      <c r="P882" s="4"/>
      <c r="Q882" s="332"/>
      <c r="R882" s="332"/>
      <c r="S882" s="332"/>
      <c r="T882" s="332"/>
      <c r="U882" s="332"/>
      <c r="V882" s="332"/>
      <c r="W882" s="332"/>
      <c r="X882" s="332"/>
      <c r="Y882" s="332"/>
      <c r="Z882" s="332"/>
      <c r="AA882" s="332"/>
      <c r="AB882" s="332"/>
      <c r="AC882" s="332"/>
      <c r="AD882"/>
      <c r="AE882"/>
      <c r="AF882"/>
      <c r="AG882"/>
      <c r="AH882"/>
      <c r="AI882"/>
      <c r="AJ882"/>
      <c r="AK882"/>
      <c r="AL882"/>
      <c r="AM882"/>
      <c r="AN882"/>
      <c r="AO882"/>
      <c r="AP882"/>
      <c r="AQ882"/>
      <c r="AR882"/>
      <c r="AS882"/>
      <c r="AT882"/>
      <c r="AU882"/>
      <c r="AV882"/>
      <c r="AW882"/>
      <c r="AX882"/>
      <c r="AY882"/>
      <c r="AZ882"/>
      <c r="BA882"/>
      <c r="BB882"/>
      <c r="BC882"/>
      <c r="BD882"/>
    </row>
    <row r="883" spans="2:56" ht="15.75" customHeight="1">
      <c r="B883" s="11"/>
      <c r="C883" s="11"/>
      <c r="D883" s="11"/>
      <c r="E883" s="11"/>
      <c r="F883" s="11"/>
      <c r="G883" s="11"/>
      <c r="H883" s="11"/>
      <c r="I883" s="11"/>
      <c r="J883" s="11"/>
      <c r="K883" s="11"/>
      <c r="L883" s="11"/>
      <c r="M883" s="11"/>
      <c r="N883" s="4"/>
      <c r="O883" s="4"/>
      <c r="P883" s="4"/>
      <c r="Q883" s="332"/>
      <c r="R883" s="332"/>
      <c r="S883" s="332"/>
      <c r="T883" s="332"/>
      <c r="U883" s="332"/>
      <c r="V883" s="332"/>
      <c r="W883" s="332"/>
      <c r="X883" s="332"/>
      <c r="Y883" s="332"/>
      <c r="Z883" s="332"/>
      <c r="AA883" s="332"/>
      <c r="AB883" s="332"/>
      <c r="AC883" s="332"/>
      <c r="AD883"/>
      <c r="AE883"/>
      <c r="AF883"/>
      <c r="AG883"/>
      <c r="AH883"/>
      <c r="AI883"/>
      <c r="AJ883"/>
      <c r="AK883"/>
      <c r="AL883"/>
      <c r="AM883"/>
      <c r="AN883"/>
      <c r="AO883"/>
      <c r="AP883"/>
      <c r="AQ883"/>
      <c r="AR883"/>
      <c r="AS883"/>
      <c r="AT883"/>
      <c r="AU883"/>
      <c r="AV883"/>
      <c r="AW883"/>
      <c r="AX883"/>
      <c r="AY883"/>
      <c r="AZ883"/>
      <c r="BA883"/>
      <c r="BB883"/>
      <c r="BC883"/>
      <c r="BD883"/>
    </row>
    <row r="884" spans="2:56" ht="15.75" customHeight="1">
      <c r="B884" s="11" t="s">
        <v>524</v>
      </c>
      <c r="C884" s="11"/>
      <c r="D884" s="11"/>
      <c r="E884" s="11"/>
      <c r="F884" s="11"/>
      <c r="G884" s="11"/>
      <c r="H884" s="11"/>
      <c r="I884" s="11"/>
      <c r="J884" s="11"/>
      <c r="K884" s="11"/>
      <c r="L884" s="11"/>
      <c r="M884" s="11"/>
      <c r="N884" s="4"/>
      <c r="O884" s="4"/>
      <c r="P884" s="4"/>
      <c r="Q884" s="332"/>
      <c r="R884" s="332"/>
      <c r="S884" s="332"/>
      <c r="T884" s="332"/>
      <c r="U884" s="332"/>
      <c r="V884" s="332"/>
      <c r="W884" s="332"/>
      <c r="X884" s="332"/>
      <c r="Y884" s="332"/>
      <c r="Z884" s="332"/>
      <c r="AA884" s="332"/>
      <c r="AB884" s="332"/>
      <c r="AC884" s="332"/>
      <c r="AD884"/>
      <c r="AE884"/>
      <c r="AF884"/>
      <c r="AG884"/>
      <c r="AH884"/>
      <c r="AI884"/>
      <c r="AJ884"/>
      <c r="AK884"/>
      <c r="AL884"/>
      <c r="AM884"/>
      <c r="AN884"/>
      <c r="AO884"/>
      <c r="AP884"/>
      <c r="AQ884"/>
      <c r="AR884"/>
      <c r="AS884"/>
      <c r="AT884"/>
      <c r="AU884"/>
      <c r="AV884"/>
      <c r="AW884"/>
      <c r="AX884"/>
      <c r="AY884"/>
      <c r="AZ884"/>
      <c r="BA884"/>
      <c r="BB884"/>
      <c r="BC884"/>
      <c r="BD884"/>
    </row>
    <row r="885" spans="2:56" ht="15.75" customHeight="1">
      <c r="B885" s="4" t="s">
        <v>525</v>
      </c>
      <c r="C885" s="11"/>
      <c r="D885" s="11"/>
      <c r="E885" s="11"/>
      <c r="F885" s="11"/>
      <c r="G885" s="11"/>
      <c r="H885" s="11"/>
      <c r="I885" s="11"/>
      <c r="J885" s="11"/>
      <c r="K885" s="11"/>
      <c r="L885" s="11"/>
      <c r="M885" s="11"/>
      <c r="N885" s="4"/>
      <c r="O885" s="4"/>
      <c r="P885" s="4"/>
      <c r="Q885" s="332"/>
      <c r="R885" s="332"/>
      <c r="S885" s="332"/>
      <c r="T885" s="332"/>
      <c r="U885" s="332"/>
      <c r="V885" s="332"/>
      <c r="W885" s="332"/>
      <c r="X885" s="332"/>
      <c r="Y885" s="332"/>
      <c r="Z885" s="332"/>
      <c r="AA885" s="332"/>
      <c r="AB885" s="332"/>
      <c r="AC885" s="332"/>
      <c r="AD885"/>
      <c r="AE885"/>
      <c r="AF885"/>
      <c r="AG885"/>
      <c r="AH885"/>
      <c r="AI885"/>
      <c r="AJ885"/>
      <c r="AK885"/>
      <c r="AL885"/>
      <c r="AM885"/>
      <c r="AN885"/>
      <c r="AO885"/>
      <c r="AP885"/>
      <c r="AQ885"/>
      <c r="AR885"/>
      <c r="AS885"/>
      <c r="AT885"/>
      <c r="AU885"/>
      <c r="AV885"/>
      <c r="AW885"/>
      <c r="AX885"/>
      <c r="AY885"/>
      <c r="AZ885"/>
      <c r="BA885"/>
      <c r="BB885"/>
      <c r="BC885"/>
      <c r="BD885"/>
    </row>
    <row r="886" spans="2:56" ht="15.75" customHeight="1">
      <c r="B886" s="4"/>
      <c r="C886" s="11"/>
      <c r="D886" s="11"/>
      <c r="E886" s="11"/>
      <c r="F886" s="11"/>
      <c r="G886" s="11"/>
      <c r="H886" s="11"/>
      <c r="I886" s="11"/>
      <c r="J886" s="11"/>
      <c r="K886" s="11"/>
      <c r="L886" s="11"/>
      <c r="M886" s="11"/>
      <c r="N886" s="4"/>
      <c r="O886" s="4"/>
      <c r="P886" s="4"/>
      <c r="Q886" s="332"/>
      <c r="R886" s="332"/>
      <c r="S886" s="332"/>
      <c r="T886" s="332"/>
      <c r="U886" s="332"/>
      <c r="V886" s="332"/>
      <c r="W886" s="332"/>
      <c r="X886" s="332"/>
      <c r="Y886" s="332"/>
      <c r="Z886" s="332"/>
      <c r="AA886" s="332"/>
      <c r="AB886" s="332"/>
      <c r="AC886" s="332"/>
      <c r="AD886"/>
      <c r="AE886"/>
      <c r="AF886"/>
      <c r="AG886"/>
      <c r="AH886"/>
      <c r="AI886"/>
      <c r="AJ886"/>
      <c r="AK886"/>
      <c r="AL886"/>
      <c r="AM886"/>
      <c r="AN886"/>
      <c r="AO886"/>
      <c r="AP886"/>
      <c r="AQ886"/>
      <c r="AR886"/>
      <c r="AS886"/>
      <c r="AT886"/>
      <c r="AU886"/>
      <c r="AV886"/>
      <c r="AW886"/>
      <c r="AX886"/>
      <c r="AY886"/>
      <c r="AZ886"/>
      <c r="BA886"/>
      <c r="BB886"/>
      <c r="BC886"/>
      <c r="BD886"/>
    </row>
    <row r="887" spans="2:56" ht="15.75" customHeight="1">
      <c r="B887" s="11"/>
      <c r="C887" s="11"/>
      <c r="D887" s="11"/>
      <c r="E887" s="11"/>
      <c r="F887" s="11"/>
      <c r="G887" s="11"/>
      <c r="H887" s="11"/>
      <c r="I887" s="11"/>
      <c r="J887" s="11"/>
      <c r="K887" s="11"/>
      <c r="L887" s="11"/>
      <c r="M887" s="11"/>
      <c r="N887" s="4"/>
      <c r="O887" s="4"/>
      <c r="P887" s="4"/>
      <c r="Q887" s="332"/>
      <c r="R887" s="332"/>
      <c r="S887" s="332"/>
      <c r="T887" s="332"/>
      <c r="U887" s="332"/>
      <c r="V887" s="332"/>
      <c r="W887" s="332"/>
      <c r="X887" s="332"/>
      <c r="Y887" s="332"/>
      <c r="Z887" s="332"/>
      <c r="AA887" s="332"/>
      <c r="AB887" s="332"/>
      <c r="AC887" s="332"/>
      <c r="AD887"/>
      <c r="AE887"/>
      <c r="AF887"/>
      <c r="AG887"/>
      <c r="AH887"/>
      <c r="AI887"/>
      <c r="AJ887"/>
      <c r="AK887"/>
      <c r="AL887"/>
      <c r="AM887"/>
      <c r="AN887"/>
      <c r="AO887"/>
      <c r="AP887"/>
      <c r="AQ887"/>
      <c r="AR887"/>
      <c r="AS887"/>
      <c r="AT887"/>
      <c r="AU887"/>
      <c r="AV887"/>
      <c r="AW887"/>
      <c r="AX887"/>
      <c r="AY887"/>
      <c r="AZ887"/>
      <c r="BA887"/>
      <c r="BB887"/>
      <c r="BC887"/>
      <c r="BD887"/>
    </row>
    <row r="888" spans="2:56" ht="15.75" customHeight="1">
      <c r="B888" s="11"/>
      <c r="C888" s="11"/>
      <c r="D888" s="11"/>
      <c r="E888" s="11"/>
      <c r="F888" s="11"/>
      <c r="G888" s="11"/>
      <c r="H888" s="11"/>
      <c r="I888" s="11"/>
      <c r="J888" s="11"/>
      <c r="K888" s="11"/>
      <c r="L888" s="11"/>
      <c r="M888" s="11"/>
      <c r="N888" s="4"/>
      <c r="O888" s="4"/>
      <c r="P888" s="4"/>
      <c r="Q888" s="332"/>
      <c r="R888" s="332"/>
      <c r="S888" s="332"/>
      <c r="T888" s="332"/>
      <c r="U888" s="332"/>
      <c r="V888" s="332"/>
      <c r="W888" s="332"/>
      <c r="X888" s="332"/>
      <c r="Y888" s="332"/>
      <c r="Z888" s="332"/>
      <c r="AA888" s="332"/>
      <c r="AB888" s="332"/>
      <c r="AC888" s="332"/>
      <c r="AD888"/>
      <c r="AE888"/>
      <c r="AF888"/>
      <c r="AG888"/>
      <c r="AH888"/>
      <c r="AI888"/>
      <c r="AJ888"/>
      <c r="AK888"/>
      <c r="AL888"/>
      <c r="AM888"/>
      <c r="AN888"/>
      <c r="AO888"/>
      <c r="AP888"/>
      <c r="AQ888"/>
      <c r="AR888"/>
      <c r="AS888"/>
      <c r="AT888"/>
      <c r="AU888"/>
      <c r="AV888"/>
      <c r="AW888"/>
      <c r="AX888"/>
      <c r="AY888"/>
      <c r="AZ888"/>
      <c r="BA888"/>
      <c r="BB888"/>
      <c r="BC888"/>
      <c r="BD888"/>
    </row>
    <row r="889" spans="2:56" ht="15.75" customHeight="1">
      <c r="B889" s="4" t="s">
        <v>1149</v>
      </c>
      <c r="C889" s="11"/>
      <c r="D889" s="11"/>
      <c r="E889" s="11"/>
      <c r="F889" s="11"/>
      <c r="G889" s="11"/>
      <c r="H889" s="11"/>
      <c r="I889" s="11"/>
      <c r="J889" s="11"/>
      <c r="K889" s="11"/>
      <c r="L889" s="11"/>
      <c r="M889" s="11"/>
      <c r="N889" s="4"/>
      <c r="O889" s="4"/>
      <c r="P889" s="4"/>
      <c r="Q889" s="332"/>
      <c r="R889" s="332"/>
      <c r="S889" s="332"/>
      <c r="T889" s="332"/>
      <c r="U889" s="332"/>
      <c r="V889" s="332"/>
      <c r="W889" s="332"/>
      <c r="X889" s="332"/>
      <c r="Y889" s="332"/>
      <c r="Z889" s="332"/>
      <c r="AA889" s="332"/>
      <c r="AB889" s="332"/>
      <c r="AC889" s="332"/>
      <c r="AD889"/>
      <c r="AE889"/>
      <c r="AF889"/>
      <c r="AG889"/>
      <c r="AH889"/>
      <c r="AI889"/>
      <c r="AJ889"/>
      <c r="AK889"/>
      <c r="AL889"/>
      <c r="AM889"/>
      <c r="AN889"/>
      <c r="AO889"/>
      <c r="AP889"/>
      <c r="AQ889"/>
      <c r="AR889"/>
      <c r="AS889"/>
      <c r="AT889"/>
      <c r="AU889"/>
      <c r="AV889"/>
      <c r="AW889"/>
      <c r="AX889"/>
      <c r="AY889"/>
      <c r="AZ889"/>
      <c r="BA889"/>
      <c r="BB889"/>
      <c r="BC889"/>
      <c r="BD889"/>
    </row>
    <row r="890" spans="2:56" ht="15.75" customHeight="1">
      <c r="B890" s="11"/>
      <c r="C890" s="11"/>
      <c r="D890" s="11"/>
      <c r="E890" s="11"/>
      <c r="F890" s="11"/>
      <c r="G890" s="11"/>
      <c r="H890" s="11"/>
      <c r="I890" s="11"/>
      <c r="J890" s="11"/>
      <c r="K890" s="11"/>
      <c r="L890" s="11"/>
      <c r="M890" s="11"/>
      <c r="N890" s="4"/>
      <c r="O890" s="4"/>
      <c r="P890" s="4"/>
      <c r="Q890" s="332"/>
      <c r="R890" s="332"/>
      <c r="S890" s="332"/>
      <c r="T890" s="332"/>
      <c r="U890" s="332"/>
      <c r="V890" s="332"/>
      <c r="W890" s="332"/>
      <c r="X890" s="332"/>
      <c r="Y890" s="332"/>
      <c r="Z890" s="332"/>
      <c r="AA890" s="332"/>
      <c r="AB890" s="332"/>
      <c r="AC890" s="332"/>
      <c r="AD890"/>
      <c r="AE890"/>
      <c r="AF890"/>
      <c r="AG890"/>
      <c r="AH890"/>
      <c r="AI890"/>
      <c r="AJ890"/>
      <c r="AK890"/>
      <c r="AL890"/>
      <c r="AM890"/>
      <c r="AN890"/>
      <c r="AO890"/>
      <c r="AP890"/>
      <c r="AQ890"/>
      <c r="AR890"/>
      <c r="AS890"/>
      <c r="AT890"/>
      <c r="AU890"/>
      <c r="AV890"/>
      <c r="AW890"/>
      <c r="AX890"/>
      <c r="AY890"/>
      <c r="AZ890"/>
      <c r="BA890"/>
      <c r="BB890"/>
      <c r="BC890"/>
      <c r="BD890"/>
    </row>
    <row r="891" spans="2:56" ht="15.75" customHeight="1">
      <c r="B891" s="6"/>
      <c r="C891" s="11"/>
      <c r="D891" s="11"/>
      <c r="E891" s="11"/>
      <c r="F891" s="11"/>
      <c r="G891" s="11"/>
      <c r="H891" s="11"/>
      <c r="I891" s="11"/>
      <c r="J891" s="11"/>
      <c r="K891" s="11"/>
      <c r="L891" s="11"/>
      <c r="M891" s="11"/>
      <c r="N891" s="4"/>
      <c r="O891" s="4"/>
      <c r="P891" s="4"/>
      <c r="Q891" s="332"/>
      <c r="R891" s="332"/>
      <c r="S891" s="332"/>
      <c r="T891" s="332"/>
      <c r="U891" s="332"/>
      <c r="V891" s="332"/>
      <c r="W891" s="332"/>
      <c r="X891" s="332"/>
      <c r="Y891" s="332"/>
      <c r="Z891" s="332"/>
      <c r="AA891" s="332"/>
      <c r="AB891" s="332"/>
      <c r="AC891" s="332"/>
      <c r="AD891"/>
      <c r="AE891"/>
      <c r="AF891"/>
      <c r="AG891"/>
      <c r="AH891"/>
      <c r="AI891"/>
      <c r="AJ891"/>
      <c r="AK891"/>
      <c r="AL891"/>
      <c r="AM891"/>
      <c r="AN891"/>
      <c r="AO891"/>
      <c r="AP891"/>
      <c r="AQ891"/>
      <c r="AR891"/>
      <c r="AS891"/>
      <c r="AT891"/>
      <c r="AU891"/>
      <c r="AV891"/>
      <c r="AW891"/>
      <c r="AX891"/>
      <c r="AY891"/>
      <c r="AZ891"/>
      <c r="BA891"/>
      <c r="BB891"/>
      <c r="BC891"/>
      <c r="BD891"/>
    </row>
    <row r="892" spans="2:56" ht="15.75" customHeight="1">
      <c r="B892" s="9" t="s">
        <v>67</v>
      </c>
      <c r="C892" s="9"/>
      <c r="D892" s="9"/>
      <c r="E892" s="9"/>
      <c r="F892" s="9"/>
      <c r="G892" s="9"/>
      <c r="H892" s="9"/>
      <c r="I892" s="9"/>
      <c r="J892" s="9"/>
      <c r="K892" s="9"/>
      <c r="L892" s="9"/>
      <c r="M892" s="9"/>
      <c r="N892" s="11"/>
      <c r="O892" s="11"/>
      <c r="P892" s="11"/>
      <c r="Q892" s="11"/>
      <c r="R892" s="11"/>
      <c r="S892" s="11"/>
      <c r="T892" s="11"/>
      <c r="U892" s="11"/>
      <c r="V892" s="11"/>
      <c r="W892" s="332"/>
      <c r="X892" s="332"/>
      <c r="Y892" s="332"/>
      <c r="Z892" s="332"/>
      <c r="AA892" s="332"/>
      <c r="AB892" s="332"/>
      <c r="AC892" s="332"/>
      <c r="AD892"/>
      <c r="AE892"/>
      <c r="AF892"/>
      <c r="AG892"/>
      <c r="AH892"/>
      <c r="AI892"/>
      <c r="AJ892"/>
      <c r="AK892"/>
      <c r="AL892"/>
      <c r="AM892"/>
      <c r="AN892"/>
      <c r="AO892"/>
      <c r="AP892"/>
      <c r="AQ892"/>
      <c r="AR892"/>
      <c r="AS892"/>
      <c r="AT892"/>
      <c r="AU892"/>
      <c r="AV892"/>
      <c r="AW892"/>
      <c r="AX892"/>
      <c r="AY892"/>
      <c r="AZ892"/>
      <c r="BA892"/>
      <c r="BB892"/>
      <c r="BC892"/>
      <c r="BD892"/>
    </row>
    <row r="893" spans="2:56" ht="15.75" customHeight="1">
      <c r="B893" s="11"/>
      <c r="C893" s="11"/>
      <c r="D893" s="11"/>
      <c r="E893" s="11"/>
      <c r="F893" s="11"/>
      <c r="G893" s="11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332"/>
      <c r="AA893" s="332"/>
      <c r="AB893" s="332"/>
      <c r="AC893" s="332"/>
      <c r="AD893"/>
      <c r="AE893"/>
      <c r="AF893"/>
      <c r="AG893"/>
      <c r="AH893"/>
      <c r="AI893"/>
      <c r="AJ893"/>
      <c r="AK893"/>
      <c r="AL893"/>
      <c r="AM893"/>
      <c r="AN893"/>
      <c r="AO893"/>
      <c r="AP893"/>
      <c r="AQ893"/>
      <c r="AR893"/>
      <c r="AS893"/>
      <c r="AT893"/>
      <c r="AU893"/>
      <c r="AV893"/>
      <c r="AW893"/>
      <c r="AX893"/>
      <c r="AY893"/>
      <c r="AZ893"/>
      <c r="BA893"/>
      <c r="BB893"/>
      <c r="BC893"/>
      <c r="BD893"/>
    </row>
    <row r="894" spans="2:56" ht="15.75" customHeight="1">
      <c r="B894" s="11"/>
      <c r="C894" s="11"/>
      <c r="D894" s="11"/>
      <c r="E894" s="11"/>
      <c r="F894" s="11"/>
      <c r="G894" s="11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332"/>
      <c r="AA894" s="332"/>
      <c r="AB894" s="332"/>
      <c r="AC894" s="332"/>
      <c r="AD894"/>
      <c r="AE894"/>
      <c r="AF894"/>
      <c r="AG894"/>
      <c r="AH894"/>
      <c r="AI894"/>
      <c r="AJ894"/>
      <c r="AK894"/>
      <c r="AL894"/>
      <c r="AM894"/>
      <c r="AN894"/>
      <c r="AO894"/>
      <c r="AP894"/>
      <c r="AQ894"/>
      <c r="AR894"/>
      <c r="AS894"/>
      <c r="AT894"/>
      <c r="AU894"/>
      <c r="AV894"/>
      <c r="AW894"/>
      <c r="AX894"/>
      <c r="AY894"/>
      <c r="AZ894"/>
      <c r="BA894"/>
      <c r="BB894"/>
      <c r="BC894"/>
      <c r="BD894"/>
    </row>
    <row r="895" spans="2:56" ht="15.75" customHeight="1">
      <c r="B895" s="6" t="s">
        <v>243</v>
      </c>
      <c r="C895" s="11"/>
      <c r="D895" s="11"/>
      <c r="E895" s="11"/>
      <c r="F895" s="11"/>
      <c r="G895" s="11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332"/>
      <c r="AA895" s="332"/>
      <c r="AB895" s="332"/>
      <c r="AC895" s="332"/>
      <c r="AD895"/>
      <c r="AE895"/>
      <c r="AF895"/>
      <c r="AG895"/>
      <c r="AH895"/>
      <c r="AI895"/>
      <c r="AJ895"/>
      <c r="AK895"/>
      <c r="AL895"/>
      <c r="AM895"/>
      <c r="AN895"/>
      <c r="AO895"/>
      <c r="AP895"/>
      <c r="AQ895"/>
      <c r="AR895"/>
      <c r="AS895"/>
      <c r="AT895"/>
      <c r="AU895"/>
      <c r="AV895"/>
      <c r="AW895"/>
      <c r="AX895"/>
      <c r="AY895"/>
      <c r="AZ895"/>
      <c r="BA895"/>
      <c r="BB895"/>
      <c r="BC895"/>
      <c r="BD895"/>
    </row>
    <row r="896" spans="2:56" ht="15.75" customHeight="1">
      <c r="B896" s="4" t="s">
        <v>244</v>
      </c>
      <c r="C896" s="11"/>
      <c r="D896" s="11"/>
      <c r="E896" s="11"/>
      <c r="F896" s="11"/>
      <c r="G896" s="11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332"/>
      <c r="AA896" s="332"/>
      <c r="AB896" s="332"/>
      <c r="AC896" s="332"/>
      <c r="AD896"/>
      <c r="AE896"/>
      <c r="AF896"/>
      <c r="AG896"/>
      <c r="AH896"/>
      <c r="AI896"/>
      <c r="AJ896"/>
      <c r="AK896"/>
      <c r="AL896"/>
      <c r="AM896"/>
      <c r="AN896"/>
      <c r="AO896"/>
      <c r="AP896"/>
      <c r="AQ896"/>
      <c r="AR896"/>
      <c r="AS896"/>
      <c r="AT896"/>
      <c r="AU896"/>
      <c r="AV896"/>
      <c r="AW896"/>
      <c r="AX896"/>
      <c r="AY896"/>
      <c r="AZ896"/>
      <c r="BA896"/>
      <c r="BB896"/>
      <c r="BC896"/>
      <c r="BD896"/>
    </row>
    <row r="897" spans="2:56" ht="15.75" customHeight="1">
      <c r="B897" s="4" t="s">
        <v>245</v>
      </c>
      <c r="C897" s="11"/>
      <c r="D897" s="11"/>
      <c r="E897" s="11"/>
      <c r="F897" s="11"/>
      <c r="G897" s="11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332"/>
      <c r="AA897" s="332"/>
      <c r="AB897" s="332"/>
      <c r="AC897" s="332"/>
      <c r="AD897"/>
      <c r="AE897"/>
      <c r="AF897"/>
      <c r="AG897"/>
      <c r="AH897"/>
      <c r="AI897"/>
      <c r="AJ897"/>
      <c r="AK897"/>
      <c r="AL897"/>
      <c r="AM897"/>
      <c r="AN897"/>
      <c r="AO897"/>
      <c r="AP897"/>
      <c r="AQ897"/>
      <c r="AR897"/>
      <c r="AS897"/>
      <c r="AT897"/>
      <c r="AU897"/>
      <c r="AV897"/>
      <c r="AW897"/>
      <c r="AX897"/>
      <c r="AY897"/>
      <c r="AZ897"/>
      <c r="BA897"/>
      <c r="BB897"/>
      <c r="BC897"/>
      <c r="BD897"/>
    </row>
    <row r="898" spans="2:56" ht="15.75" customHeight="1">
      <c r="B898" s="4" t="s">
        <v>246</v>
      </c>
      <c r="C898" s="11"/>
      <c r="D898" s="11"/>
      <c r="E898" s="11"/>
      <c r="F898" s="11"/>
      <c r="G898" s="11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332"/>
      <c r="AA898" s="332"/>
      <c r="AB898" s="332"/>
      <c r="AC898" s="332"/>
      <c r="AD898"/>
      <c r="AE898"/>
      <c r="AF898"/>
      <c r="AG898"/>
      <c r="AH898"/>
      <c r="AI898"/>
      <c r="AJ898"/>
      <c r="AK898"/>
      <c r="AL898"/>
      <c r="AM898"/>
      <c r="AN898"/>
      <c r="AO898"/>
      <c r="AP898"/>
      <c r="AQ898"/>
      <c r="AR898"/>
      <c r="AS898"/>
      <c r="AT898"/>
      <c r="AU898"/>
      <c r="AV898"/>
      <c r="AW898"/>
      <c r="AX898"/>
      <c r="AY898"/>
      <c r="AZ898"/>
      <c r="BA898"/>
      <c r="BB898"/>
      <c r="BC898"/>
      <c r="BD898"/>
    </row>
    <row r="899" spans="2:56" ht="15.75" customHeight="1">
      <c r="B899" s="4" t="s">
        <v>247</v>
      </c>
      <c r="C899" s="11"/>
      <c r="D899" s="11"/>
      <c r="E899" s="11"/>
      <c r="F899" s="11"/>
      <c r="G899" s="11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332"/>
      <c r="AA899" s="332"/>
      <c r="AB899" s="332"/>
      <c r="AC899" s="332"/>
      <c r="AD899"/>
      <c r="AE899"/>
      <c r="AF899"/>
      <c r="AG899"/>
      <c r="AH899"/>
      <c r="AI899"/>
      <c r="AJ899"/>
      <c r="AK899"/>
      <c r="AL899"/>
      <c r="AM899"/>
      <c r="AN899"/>
      <c r="AO899"/>
      <c r="AP899"/>
      <c r="AQ899"/>
      <c r="AR899"/>
      <c r="AS899"/>
      <c r="AT899"/>
      <c r="AU899"/>
      <c r="AV899"/>
      <c r="AW899"/>
      <c r="AX899"/>
      <c r="AY899"/>
      <c r="AZ899"/>
      <c r="BA899"/>
      <c r="BB899"/>
      <c r="BC899"/>
      <c r="BD899"/>
    </row>
    <row r="900" spans="2:56" ht="15.75" customHeight="1">
      <c r="B900" s="4" t="s">
        <v>248</v>
      </c>
      <c r="C900" s="11"/>
      <c r="D900" s="11"/>
      <c r="E900" s="11"/>
      <c r="F900" s="11"/>
      <c r="G900" s="11"/>
      <c r="H900" s="11"/>
      <c r="I900" s="11"/>
      <c r="J900" s="11"/>
      <c r="K900" s="11"/>
      <c r="L900" s="11"/>
      <c r="M900" s="11"/>
      <c r="N900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332"/>
      <c r="AA900" s="332"/>
      <c r="AB900" s="332"/>
      <c r="AC900" s="332"/>
      <c r="AD900"/>
      <c r="AE900"/>
      <c r="AF900"/>
      <c r="AG900"/>
      <c r="AH900"/>
      <c r="AI900"/>
      <c r="AJ900"/>
      <c r="AK900"/>
      <c r="AL900"/>
      <c r="AM900"/>
      <c r="AN900"/>
      <c r="AO900"/>
      <c r="AP900"/>
      <c r="AQ900"/>
      <c r="AR900"/>
      <c r="AS900"/>
      <c r="AT900"/>
      <c r="AU900"/>
      <c r="AV900"/>
      <c r="AW900"/>
      <c r="AX900"/>
      <c r="AY900"/>
      <c r="AZ900"/>
      <c r="BA900"/>
      <c r="BB900"/>
      <c r="BC900"/>
      <c r="BD900"/>
    </row>
    <row r="901" spans="2:56" ht="15.75" customHeight="1">
      <c r="B901" s="4" t="s">
        <v>249</v>
      </c>
      <c r="C901" s="11"/>
      <c r="D901" s="11"/>
      <c r="E901" s="11"/>
      <c r="F901" s="11"/>
      <c r="G901" s="11"/>
      <c r="H901" s="11"/>
      <c r="I901" s="11"/>
      <c r="J901" s="11"/>
      <c r="K901" s="11"/>
      <c r="L901" s="11"/>
      <c r="M901" s="11"/>
      <c r="N901"/>
      <c r="O901" s="11"/>
      <c r="P901" s="11"/>
      <c r="Q901" s="11"/>
      <c r="R901" s="11"/>
      <c r="T901" s="11"/>
      <c r="U901" s="11"/>
      <c r="V901" s="11"/>
      <c r="W901" s="11"/>
      <c r="X901" s="11"/>
      <c r="Y901" s="11"/>
      <c r="Z901" s="332"/>
      <c r="AA901" s="332"/>
      <c r="AB901" s="332"/>
      <c r="AC901" s="332"/>
      <c r="AD901"/>
      <c r="AE901"/>
      <c r="AF901"/>
      <c r="AG901"/>
      <c r="AH901"/>
      <c r="AI901"/>
      <c r="AJ901"/>
      <c r="AK901"/>
      <c r="AL901"/>
      <c r="AM901"/>
      <c r="AN901"/>
      <c r="AO901"/>
      <c r="AP901"/>
      <c r="AQ901"/>
      <c r="AR901"/>
      <c r="AS901"/>
      <c r="AT901"/>
      <c r="AU901"/>
      <c r="AV901"/>
      <c r="AW901"/>
      <c r="AX901"/>
      <c r="AY901"/>
      <c r="AZ901"/>
      <c r="BA901"/>
      <c r="BB901"/>
      <c r="BC901"/>
      <c r="BD901"/>
    </row>
    <row r="902" spans="2:56" ht="15.75" customHeight="1">
      <c r="B902" s="4" t="s">
        <v>250</v>
      </c>
      <c r="C902" s="11"/>
      <c r="D902" s="11"/>
      <c r="E902" s="11"/>
      <c r="F902" s="11"/>
      <c r="G902" s="11"/>
      <c r="H902" s="11"/>
      <c r="I902" s="11"/>
      <c r="J902" s="11"/>
      <c r="K902" s="11"/>
      <c r="L902" s="11"/>
      <c r="M902" s="11"/>
      <c r="N902" s="332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332"/>
      <c r="AA902" s="332"/>
      <c r="AB902" s="332"/>
      <c r="AC902" s="332"/>
      <c r="AD902"/>
      <c r="AE902"/>
      <c r="AF902"/>
      <c r="AG902"/>
      <c r="AH902"/>
      <c r="AI902"/>
      <c r="AJ902"/>
      <c r="AK902"/>
      <c r="AL902"/>
      <c r="AM902"/>
      <c r="AN902"/>
      <c r="AO902"/>
      <c r="AP902"/>
      <c r="AQ902"/>
      <c r="AR902"/>
      <c r="AS902"/>
      <c r="AT902"/>
      <c r="AU902"/>
      <c r="AV902"/>
      <c r="AW902"/>
      <c r="AX902"/>
      <c r="AY902"/>
      <c r="AZ902"/>
      <c r="BA902"/>
      <c r="BB902"/>
      <c r="BC902"/>
      <c r="BD902"/>
    </row>
    <row r="903" spans="2:56" ht="15.75" customHeight="1">
      <c r="B903" s="11"/>
      <c r="C903" s="11"/>
      <c r="D903" s="11"/>
      <c r="E903" s="11"/>
      <c r="F903" s="11"/>
      <c r="G903" s="11"/>
      <c r="H903" s="11"/>
      <c r="I903" s="11"/>
      <c r="J903" s="11"/>
      <c r="K903" s="11"/>
      <c r="L903" s="11"/>
      <c r="M903" s="11"/>
      <c r="N903" s="332"/>
      <c r="O903"/>
      <c r="P903"/>
      <c r="Q903"/>
      <c r="R903"/>
      <c r="S903"/>
      <c r="T903"/>
      <c r="U903"/>
      <c r="V903"/>
      <c r="W903" s="11"/>
      <c r="X903" s="11"/>
      <c r="Y903" s="11"/>
      <c r="Z903" s="332"/>
      <c r="AA903" s="332"/>
      <c r="AB903" s="332"/>
      <c r="AC903" s="332"/>
      <c r="AD903"/>
      <c r="AE903"/>
      <c r="AF903"/>
      <c r="AG903"/>
      <c r="AH903"/>
      <c r="AI903"/>
      <c r="AJ903"/>
      <c r="AK903"/>
      <c r="AL903"/>
      <c r="AM903"/>
      <c r="AN903"/>
      <c r="AO903"/>
      <c r="AP903"/>
      <c r="AQ903"/>
      <c r="AR903"/>
      <c r="AS903"/>
      <c r="AT903"/>
      <c r="AU903"/>
      <c r="AV903"/>
      <c r="AW903"/>
      <c r="AX903"/>
      <c r="AY903"/>
      <c r="AZ903"/>
      <c r="BA903"/>
      <c r="BB903"/>
      <c r="BC903"/>
      <c r="BD903"/>
    </row>
    <row r="904" spans="2:56" ht="15.75" customHeight="1">
      <c r="B904" s="11"/>
      <c r="C904" s="11"/>
      <c r="D904" s="11"/>
      <c r="E904" s="11"/>
      <c r="F904" s="11"/>
      <c r="G904" s="11"/>
      <c r="H904" s="11"/>
      <c r="I904" s="11"/>
      <c r="J904" s="11"/>
      <c r="K904" s="11"/>
      <c r="L904" s="11"/>
      <c r="M904" s="11"/>
      <c r="N904" s="332"/>
      <c r="O904"/>
      <c r="P904"/>
      <c r="Q904"/>
      <c r="R904"/>
      <c r="S904"/>
      <c r="T904"/>
      <c r="U904"/>
      <c r="V904"/>
      <c r="W904" s="11"/>
      <c r="X904" s="11"/>
      <c r="Y904" s="11"/>
      <c r="Z904" s="332"/>
      <c r="AA904" s="332"/>
      <c r="AB904" s="332"/>
      <c r="AC904" s="332"/>
      <c r="AD904"/>
      <c r="AE904"/>
      <c r="AF904"/>
      <c r="AG904"/>
      <c r="AH904"/>
      <c r="AI904"/>
      <c r="AJ904"/>
      <c r="AK904"/>
      <c r="AL904"/>
      <c r="AM904"/>
      <c r="AN904"/>
      <c r="AO904"/>
      <c r="AP904"/>
      <c r="AQ904"/>
      <c r="AR904"/>
      <c r="AS904"/>
      <c r="AT904"/>
      <c r="AU904"/>
      <c r="AV904"/>
      <c r="AW904"/>
      <c r="AX904"/>
      <c r="AY904"/>
      <c r="AZ904"/>
      <c r="BA904"/>
      <c r="BB904"/>
      <c r="BC904"/>
      <c r="BD904"/>
    </row>
    <row r="905" spans="2:56" ht="15.75" customHeight="1">
      <c r="B905" s="6" t="s">
        <v>251</v>
      </c>
      <c r="C905" s="11"/>
      <c r="D905" s="11"/>
      <c r="E905" s="11"/>
      <c r="F905" s="11"/>
      <c r="G905" s="11"/>
      <c r="H905" s="11"/>
      <c r="I905" s="11"/>
      <c r="J905" s="11"/>
      <c r="K905" s="11"/>
      <c r="L905" s="11"/>
      <c r="M905" s="11"/>
      <c r="N905" s="332"/>
      <c r="O905" s="332"/>
      <c r="P905" s="332"/>
      <c r="Q905" s="332"/>
      <c r="R905" s="332"/>
      <c r="S905" s="332"/>
      <c r="T905" s="332"/>
      <c r="U905" s="332"/>
      <c r="V905" s="332"/>
      <c r="W905" s="11"/>
      <c r="X905" s="11"/>
      <c r="Y905" s="11"/>
      <c r="Z905" s="332"/>
      <c r="AA905" s="332"/>
      <c r="AB905" s="332"/>
      <c r="AC905" s="332"/>
      <c r="AD905"/>
      <c r="AE905"/>
      <c r="AF905"/>
      <c r="AG905"/>
      <c r="AH905"/>
      <c r="AI905"/>
      <c r="AJ905"/>
      <c r="AK905"/>
      <c r="AL905"/>
      <c r="AM905"/>
      <c r="AN905"/>
      <c r="AO905"/>
      <c r="AP905"/>
      <c r="AQ905"/>
      <c r="AR905"/>
      <c r="AS905"/>
      <c r="AT905"/>
      <c r="AU905"/>
      <c r="AV905"/>
      <c r="AW905"/>
      <c r="AX905"/>
      <c r="AY905"/>
      <c r="AZ905"/>
      <c r="BA905"/>
      <c r="BB905"/>
      <c r="BC905"/>
      <c r="BD905"/>
    </row>
    <row r="906" spans="2:56" ht="15.75" customHeight="1">
      <c r="B906" s="4" t="s">
        <v>252</v>
      </c>
      <c r="C906" s="11"/>
      <c r="D906" s="11"/>
      <c r="E906" s="11"/>
      <c r="F906" s="11"/>
      <c r="G906" s="11"/>
      <c r="H906" s="11"/>
      <c r="I906" s="11"/>
      <c r="J906" s="11"/>
      <c r="K906" s="11"/>
      <c r="L906" s="11"/>
      <c r="M906" s="11"/>
      <c r="N906" s="332"/>
      <c r="O906" s="332"/>
      <c r="P906" s="332"/>
      <c r="Q906" s="332"/>
      <c r="R906" s="332"/>
      <c r="S906" s="332"/>
      <c r="T906" s="332"/>
      <c r="U906" s="332"/>
      <c r="V906" s="332"/>
      <c r="W906" s="11"/>
      <c r="X906" s="11"/>
      <c r="Y906" s="11"/>
      <c r="Z906" s="332"/>
      <c r="AA906" s="332"/>
      <c r="AB906" s="332"/>
      <c r="AC906" s="332"/>
      <c r="AD906"/>
      <c r="AE906"/>
      <c r="AF906"/>
      <c r="AG906"/>
      <c r="AH906"/>
      <c r="AI906"/>
      <c r="AJ906"/>
      <c r="AK906"/>
      <c r="AL906"/>
      <c r="AM906"/>
      <c r="AN906"/>
      <c r="AO906"/>
      <c r="AP906"/>
      <c r="AQ906"/>
      <c r="AR906"/>
      <c r="AS906"/>
      <c r="AT906"/>
      <c r="AU906"/>
      <c r="AV906"/>
      <c r="AW906"/>
      <c r="AX906"/>
      <c r="AY906"/>
      <c r="AZ906"/>
      <c r="BA906"/>
      <c r="BB906"/>
      <c r="BC906"/>
      <c r="BD906"/>
    </row>
    <row r="907" spans="2:56" ht="15.75" customHeight="1">
      <c r="B907" s="4" t="s">
        <v>253</v>
      </c>
      <c r="C907" s="11"/>
      <c r="D907" s="11"/>
      <c r="E907" s="11"/>
      <c r="F907" s="11"/>
      <c r="G907" s="11"/>
      <c r="H907" s="11"/>
      <c r="I907" s="11"/>
      <c r="J907" s="11"/>
      <c r="K907" s="11"/>
      <c r="L907" s="11"/>
      <c r="M907" s="11"/>
      <c r="N907" s="332"/>
      <c r="O907" s="332"/>
      <c r="P907" s="332"/>
      <c r="Q907" s="332"/>
      <c r="R907" s="332"/>
      <c r="S907" s="332"/>
      <c r="T907" s="332"/>
      <c r="U907" s="332"/>
      <c r="V907" s="332"/>
      <c r="W907" s="11"/>
      <c r="X907" s="11"/>
      <c r="Y907" s="11"/>
      <c r="Z907" s="332"/>
      <c r="AA907" s="332"/>
      <c r="AB907" s="332"/>
      <c r="AC907" s="332"/>
      <c r="AD907"/>
      <c r="AE907"/>
      <c r="AF907"/>
      <c r="AG907"/>
      <c r="AH907"/>
      <c r="AI907"/>
      <c r="AJ907"/>
      <c r="AK907"/>
      <c r="AL907"/>
      <c r="AM907"/>
      <c r="AN907"/>
      <c r="AO907"/>
      <c r="AP907"/>
      <c r="AQ907"/>
      <c r="AR907"/>
      <c r="AS907"/>
      <c r="AT907"/>
      <c r="AU907"/>
      <c r="AV907"/>
      <c r="AW907"/>
      <c r="AX907"/>
      <c r="AY907"/>
      <c r="AZ907"/>
      <c r="BA907"/>
      <c r="BB907"/>
      <c r="BC907"/>
      <c r="BD907"/>
    </row>
    <row r="908" spans="2:56" ht="15.75" customHeight="1">
      <c r="B908" s="4" t="s">
        <v>254</v>
      </c>
      <c r="C908" s="11"/>
      <c r="D908" s="11"/>
      <c r="E908" s="11"/>
      <c r="F908" s="11"/>
      <c r="G908" s="11"/>
      <c r="H908" s="11"/>
      <c r="I908" s="11"/>
      <c r="J908" s="11"/>
      <c r="K908" s="11"/>
      <c r="L908" s="11"/>
      <c r="M908" s="11"/>
      <c r="N908" s="332"/>
      <c r="O908" s="332"/>
      <c r="P908" s="332"/>
      <c r="Q908" s="332"/>
      <c r="R908" s="332"/>
      <c r="S908" s="332"/>
      <c r="T908" s="332"/>
      <c r="U908" s="332"/>
      <c r="V908" s="332"/>
      <c r="W908" s="11"/>
      <c r="X908" s="11"/>
      <c r="Y908" s="11"/>
      <c r="Z908" s="332"/>
      <c r="AA908" s="332"/>
      <c r="AB908" s="332"/>
      <c r="AC908" s="332"/>
      <c r="AD908"/>
      <c r="AE908"/>
      <c r="AF908"/>
      <c r="AG908"/>
      <c r="AH908"/>
      <c r="AI908"/>
      <c r="AJ908"/>
      <c r="AK908"/>
      <c r="AL908"/>
      <c r="AM908"/>
      <c r="AN908"/>
      <c r="AO908"/>
      <c r="AP908"/>
      <c r="AQ908"/>
      <c r="AR908"/>
      <c r="AS908"/>
      <c r="AT908"/>
      <c r="AU908"/>
      <c r="AV908"/>
      <c r="AW908"/>
      <c r="AX908"/>
      <c r="AY908"/>
      <c r="AZ908"/>
      <c r="BA908"/>
      <c r="BB908"/>
      <c r="BC908"/>
      <c r="BD908"/>
    </row>
    <row r="909" spans="2:56" ht="15.75" customHeight="1">
      <c r="B909" s="11"/>
      <c r="C909" s="11"/>
      <c r="D909" s="11"/>
      <c r="E909" s="11"/>
      <c r="F909" s="11"/>
      <c r="G909" s="11"/>
      <c r="H909" s="11"/>
      <c r="I909" s="11"/>
      <c r="J909" s="11"/>
      <c r="K909" s="11"/>
      <c r="L909" s="11"/>
      <c r="M909" s="11"/>
      <c r="N909" s="332"/>
      <c r="O909" s="332"/>
      <c r="P909" s="332"/>
      <c r="Q909" s="332"/>
      <c r="R909" s="332"/>
      <c r="S909" s="332"/>
      <c r="T909" s="332"/>
      <c r="U909" s="332"/>
      <c r="V909" s="332"/>
      <c r="W909" s="11"/>
      <c r="X909" s="11"/>
      <c r="Y909" s="11"/>
      <c r="Z909" s="11"/>
      <c r="AA909"/>
      <c r="AB909"/>
      <c r="AC909"/>
      <c r="AD909"/>
      <c r="AE909"/>
      <c r="AF909"/>
      <c r="AG909"/>
      <c r="AH909"/>
      <c r="AI909"/>
      <c r="AJ909"/>
      <c r="AK909"/>
      <c r="AL909"/>
      <c r="AM909"/>
      <c r="AN909"/>
      <c r="AO909"/>
      <c r="AP909"/>
      <c r="AQ909"/>
      <c r="AR909"/>
      <c r="AS909"/>
      <c r="AT909"/>
      <c r="AU909"/>
      <c r="AV909"/>
      <c r="AW909"/>
      <c r="AX909"/>
      <c r="AY909"/>
      <c r="AZ909"/>
      <c r="BA909"/>
      <c r="BB909"/>
      <c r="BC909"/>
      <c r="BD909"/>
    </row>
    <row r="910" spans="2:56" ht="15.75" customHeight="1">
      <c r="B910" s="11"/>
      <c r="C910" s="11"/>
      <c r="D910" s="11"/>
      <c r="E910" s="11"/>
      <c r="F910" s="11"/>
      <c r="G910" s="11"/>
      <c r="H910" s="11"/>
      <c r="I910" s="11"/>
      <c r="J910" s="11"/>
      <c r="K910" s="11"/>
      <c r="L910" s="11"/>
      <c r="M910" s="11"/>
      <c r="N910" s="332"/>
      <c r="O910" s="332"/>
      <c r="P910" s="332"/>
      <c r="Q910" s="332"/>
      <c r="R910" s="332"/>
      <c r="S910" s="332"/>
      <c r="T910" s="332"/>
      <c r="U910" s="332"/>
      <c r="V910" s="332"/>
      <c r="W910" s="11"/>
      <c r="X910" s="11"/>
      <c r="Y910" s="11"/>
      <c r="Z910" s="11"/>
      <c r="AA910"/>
      <c r="AB910"/>
      <c r="AC910"/>
      <c r="AD910"/>
      <c r="AE910"/>
      <c r="AF910"/>
      <c r="AG910"/>
      <c r="AH910"/>
      <c r="AI910"/>
      <c r="AJ910"/>
      <c r="AK910"/>
      <c r="AL910"/>
      <c r="AM910"/>
      <c r="AN910"/>
      <c r="AO910"/>
      <c r="AP910"/>
      <c r="AQ910"/>
      <c r="AR910"/>
      <c r="AS910"/>
      <c r="AT910"/>
      <c r="AU910"/>
      <c r="AV910"/>
      <c r="AW910"/>
      <c r="AX910"/>
      <c r="AY910"/>
      <c r="AZ910"/>
      <c r="BA910"/>
      <c r="BB910"/>
      <c r="BC910"/>
      <c r="BD910"/>
    </row>
    <row r="911" spans="2:56" ht="15.75" customHeight="1">
      <c r="B911" s="6" t="s">
        <v>255</v>
      </c>
      <c r="C911" s="11"/>
      <c r="D911" s="11"/>
      <c r="E911" s="11"/>
      <c r="F911" s="11"/>
      <c r="G911" s="11"/>
      <c r="H911" s="11"/>
      <c r="I911" s="11"/>
      <c r="J911" s="11"/>
      <c r="K911" s="11"/>
      <c r="L911" s="11"/>
      <c r="M911" s="11"/>
      <c r="N911" s="332"/>
      <c r="O911" s="332"/>
      <c r="P911" s="332"/>
      <c r="Q911" s="332"/>
      <c r="R911" s="332"/>
      <c r="S911" s="332"/>
      <c r="T911" s="332"/>
      <c r="U911" s="332"/>
      <c r="V911" s="332"/>
      <c r="W911" s="11"/>
      <c r="X911" s="11"/>
      <c r="Y911" s="11"/>
      <c r="Z911" s="11"/>
      <c r="AA911"/>
      <c r="AB911"/>
      <c r="AC911"/>
      <c r="AD911"/>
      <c r="AE911"/>
      <c r="AF911"/>
      <c r="AG911"/>
      <c r="AH911"/>
      <c r="AI911"/>
      <c r="AJ911"/>
      <c r="AK911"/>
      <c r="AL911"/>
      <c r="AM911"/>
      <c r="AN911"/>
      <c r="AO911"/>
      <c r="AP911"/>
      <c r="AQ911"/>
      <c r="AR911"/>
      <c r="AS911"/>
      <c r="AT911"/>
      <c r="AU911"/>
      <c r="AV911"/>
      <c r="AW911"/>
      <c r="AX911"/>
      <c r="AY911"/>
      <c r="AZ911"/>
      <c r="BA911"/>
      <c r="BB911"/>
      <c r="BC911"/>
      <c r="BD911"/>
    </row>
    <row r="912" spans="2:56" ht="15.75" customHeight="1">
      <c r="B912" s="4" t="s">
        <v>256</v>
      </c>
      <c r="C912" s="11"/>
      <c r="D912" s="11"/>
      <c r="E912" s="11"/>
      <c r="F912" s="11"/>
      <c r="G912" s="11"/>
      <c r="H912" s="11"/>
      <c r="I912" s="11"/>
      <c r="J912" s="11"/>
      <c r="K912" s="11"/>
      <c r="L912" s="11"/>
      <c r="M912" s="11"/>
      <c r="N912" s="332"/>
      <c r="O912" s="332"/>
      <c r="P912" s="332"/>
      <c r="Q912" s="332"/>
      <c r="R912" s="332"/>
      <c r="S912" s="332"/>
      <c r="T912" s="332"/>
      <c r="U912" s="332"/>
      <c r="V912" s="332"/>
      <c r="W912" s="11"/>
      <c r="X912" s="11"/>
      <c r="Y912" s="11"/>
      <c r="Z912" s="11"/>
      <c r="AA912"/>
      <c r="AB912"/>
      <c r="AC912"/>
      <c r="AD912"/>
      <c r="AE912"/>
      <c r="AF912"/>
      <c r="AG912"/>
      <c r="AH912"/>
      <c r="AI912"/>
      <c r="AJ912"/>
      <c r="AK912"/>
      <c r="AL912"/>
      <c r="AM912"/>
      <c r="AN912"/>
      <c r="AO912"/>
      <c r="AP912"/>
      <c r="AQ912"/>
      <c r="AR912"/>
      <c r="AS912"/>
      <c r="AT912"/>
      <c r="AU912"/>
      <c r="AV912"/>
      <c r="AW912"/>
      <c r="AX912"/>
      <c r="AY912"/>
      <c r="AZ912"/>
      <c r="BA912"/>
      <c r="BB912"/>
      <c r="BC912"/>
      <c r="BD912"/>
    </row>
    <row r="913" spans="2:56" ht="15.75" customHeight="1">
      <c r="B913" s="6" t="s">
        <v>257</v>
      </c>
      <c r="C913" s="11"/>
      <c r="D913" s="11"/>
      <c r="E913" s="11"/>
      <c r="F913" s="11"/>
      <c r="G913" s="11"/>
      <c r="H913" s="11"/>
      <c r="I913" s="11"/>
      <c r="J913" s="11"/>
      <c r="K913" s="11"/>
      <c r="L913" s="11"/>
      <c r="M913" s="11"/>
      <c r="N913" s="332"/>
      <c r="O913" s="332"/>
      <c r="P913" s="332"/>
      <c r="Q913" s="332"/>
      <c r="R913" s="332"/>
      <c r="S913" s="332"/>
      <c r="T913" s="332"/>
      <c r="U913" s="332"/>
      <c r="V913" s="332"/>
      <c r="W913" s="11"/>
      <c r="X913" s="11"/>
      <c r="Y913" s="11"/>
      <c r="Z913" s="11"/>
      <c r="AA913"/>
      <c r="AB913"/>
      <c r="AC913"/>
      <c r="AD913"/>
      <c r="AE913"/>
      <c r="AF913"/>
      <c r="AG913"/>
      <c r="AH913"/>
      <c r="AI913"/>
      <c r="AJ913"/>
      <c r="AK913"/>
      <c r="AL913"/>
      <c r="AM913"/>
      <c r="AN913"/>
      <c r="AO913"/>
      <c r="AP913"/>
      <c r="AQ913"/>
      <c r="AR913"/>
      <c r="AS913"/>
      <c r="AT913"/>
      <c r="AU913"/>
      <c r="AV913"/>
      <c r="AW913"/>
      <c r="AX913"/>
      <c r="AY913"/>
      <c r="AZ913"/>
      <c r="BA913"/>
      <c r="BB913"/>
      <c r="BC913"/>
      <c r="BD913"/>
    </row>
    <row r="914" spans="2:56" ht="15.75" customHeight="1">
      <c r="B914" s="4" t="s">
        <v>258</v>
      </c>
      <c r="C914" s="11"/>
      <c r="D914" s="11"/>
      <c r="E914" s="11"/>
      <c r="F914" s="11"/>
      <c r="G914" s="11"/>
      <c r="H914" s="11"/>
      <c r="I914" s="11"/>
      <c r="J914" s="11"/>
      <c r="K914" s="11"/>
      <c r="L914" s="11"/>
      <c r="M914" s="11"/>
      <c r="N914" s="332"/>
      <c r="O914" s="332"/>
      <c r="P914" s="332"/>
      <c r="Q914" s="332"/>
      <c r="R914" s="332"/>
      <c r="S914" s="332"/>
      <c r="T914" s="332"/>
      <c r="U914" s="332"/>
      <c r="V914" s="332"/>
      <c r="W914" s="11"/>
      <c r="X914" s="11"/>
      <c r="Y914" s="11"/>
      <c r="Z914" s="11"/>
      <c r="AA914"/>
      <c r="AB914"/>
      <c r="AC914"/>
      <c r="AD914"/>
      <c r="AE914"/>
      <c r="AF914"/>
      <c r="AG914"/>
      <c r="AH914"/>
      <c r="AI914"/>
      <c r="AJ914"/>
      <c r="AK914"/>
      <c r="AL914"/>
      <c r="AM914"/>
      <c r="AN914"/>
      <c r="AO914"/>
      <c r="AP914"/>
      <c r="AQ914"/>
      <c r="AR914"/>
      <c r="AS914"/>
      <c r="AT914"/>
      <c r="AU914"/>
      <c r="AV914"/>
      <c r="AW914"/>
      <c r="AX914"/>
      <c r="AY914"/>
      <c r="AZ914"/>
      <c r="BA914"/>
      <c r="BB914"/>
      <c r="BC914"/>
      <c r="BD914"/>
    </row>
    <row r="915" spans="2:56" ht="15.75" customHeight="1">
      <c r="B915" s="4" t="s">
        <v>259</v>
      </c>
      <c r="C915" s="11"/>
      <c r="D915" s="11"/>
      <c r="E915" s="11"/>
      <c r="F915" s="11"/>
      <c r="G915" s="11"/>
      <c r="H915" s="11"/>
      <c r="I915" s="11"/>
      <c r="J915" s="11"/>
      <c r="K915" s="11"/>
      <c r="L915" s="11"/>
      <c r="M915" s="11"/>
      <c r="N915" s="332"/>
      <c r="O915" s="332"/>
      <c r="P915" s="332"/>
      <c r="Q915" s="332"/>
      <c r="R915" s="332"/>
      <c r="S915" s="332"/>
      <c r="T915" s="332"/>
      <c r="U915" s="332"/>
      <c r="V915" s="332"/>
      <c r="W915" s="11"/>
      <c r="X915" s="11"/>
      <c r="Y915" s="11"/>
      <c r="Z915" s="11"/>
      <c r="AA915"/>
      <c r="AB915"/>
      <c r="AC915"/>
      <c r="AD915"/>
      <c r="AE915"/>
      <c r="AF915"/>
      <c r="AG915"/>
      <c r="AH915"/>
      <c r="AI915"/>
      <c r="AJ915"/>
      <c r="AK915"/>
      <c r="AL915"/>
      <c r="AM915"/>
      <c r="AN915"/>
      <c r="AO915"/>
      <c r="AP915"/>
      <c r="AQ915"/>
      <c r="AR915"/>
      <c r="AS915"/>
      <c r="AT915"/>
      <c r="AU915"/>
      <c r="AV915"/>
      <c r="AW915"/>
      <c r="AX915"/>
      <c r="AY915"/>
      <c r="AZ915"/>
      <c r="BA915"/>
      <c r="BB915"/>
      <c r="BC915"/>
      <c r="BD915"/>
    </row>
    <row r="916" spans="2:56" ht="15.75" customHeight="1">
      <c r="B916" s="4" t="s">
        <v>260</v>
      </c>
      <c r="C916" s="11"/>
      <c r="D916" s="11"/>
      <c r="E916" s="11"/>
      <c r="F916" s="11"/>
      <c r="G916" s="11"/>
      <c r="H916" s="11"/>
      <c r="I916" s="11"/>
      <c r="J916" s="11"/>
      <c r="K916" s="11"/>
      <c r="L916" s="11"/>
      <c r="M916" s="11"/>
      <c r="N916" s="332"/>
      <c r="O916" s="332"/>
      <c r="P916" s="332"/>
      <c r="Q916" s="332"/>
      <c r="R916" s="332"/>
      <c r="S916" s="332"/>
      <c r="T916" s="332"/>
      <c r="U916" s="332"/>
      <c r="V916" s="332"/>
      <c r="W916"/>
      <c r="X916"/>
      <c r="Y916"/>
      <c r="Z916" s="11"/>
      <c r="AA916"/>
      <c r="AB916"/>
      <c r="AC916"/>
      <c r="AD916"/>
      <c r="AE916"/>
      <c r="AF916"/>
      <c r="AG916"/>
      <c r="AH916"/>
      <c r="AI916"/>
      <c r="AJ916"/>
      <c r="AK916"/>
      <c r="AL916"/>
      <c r="AM916"/>
      <c r="AN916"/>
      <c r="AO916"/>
      <c r="AP916"/>
      <c r="AQ916"/>
      <c r="AR916"/>
      <c r="AS916"/>
      <c r="AT916"/>
      <c r="AU916"/>
      <c r="AV916"/>
      <c r="AW916"/>
      <c r="AX916"/>
      <c r="AY916"/>
      <c r="AZ916"/>
      <c r="BA916"/>
      <c r="BB916"/>
      <c r="BC916"/>
      <c r="BD916"/>
    </row>
    <row r="917" spans="2:56" ht="15.75" customHeight="1">
      <c r="B917" s="4" t="s">
        <v>261</v>
      </c>
      <c r="C917" s="11"/>
      <c r="D917" s="11"/>
      <c r="E917" s="11"/>
      <c r="F917" s="11"/>
      <c r="G917" s="11"/>
      <c r="H917" s="11"/>
      <c r="I917" s="11"/>
      <c r="J917" s="11"/>
      <c r="K917" s="11"/>
      <c r="L917" s="11"/>
      <c r="M917" s="11"/>
      <c r="N917" s="332"/>
      <c r="O917" s="332"/>
      <c r="P917" s="332"/>
      <c r="Q917" s="332"/>
      <c r="R917" s="332"/>
      <c r="S917" s="332"/>
      <c r="T917" s="332"/>
      <c r="U917" s="332"/>
      <c r="V917" s="332"/>
      <c r="W917"/>
      <c r="X917"/>
      <c r="Y917"/>
      <c r="Z917" s="11"/>
      <c r="AA917"/>
      <c r="AB917"/>
      <c r="AC917"/>
      <c r="AD917"/>
      <c r="AE917"/>
      <c r="AF917"/>
      <c r="AG917"/>
      <c r="AH917"/>
      <c r="AI917"/>
      <c r="AJ917"/>
      <c r="AK917"/>
      <c r="AL917"/>
      <c r="AM917"/>
      <c r="AN917"/>
      <c r="AO917"/>
      <c r="AP917"/>
      <c r="AQ917"/>
      <c r="AR917"/>
      <c r="AS917"/>
      <c r="AT917"/>
      <c r="AU917"/>
      <c r="AV917"/>
      <c r="AW917"/>
      <c r="AX917"/>
      <c r="AY917"/>
      <c r="AZ917"/>
      <c r="BA917"/>
      <c r="BB917"/>
      <c r="BC917"/>
      <c r="BD917"/>
    </row>
    <row r="918" spans="2:56" ht="15.75" customHeight="1">
      <c r="B918" s="4" t="s">
        <v>262</v>
      </c>
      <c r="C918" s="11"/>
      <c r="D918" s="11"/>
      <c r="E918" s="11"/>
      <c r="F918" s="11"/>
      <c r="G918" s="11"/>
      <c r="H918" s="11"/>
      <c r="I918" s="11"/>
      <c r="J918" s="11"/>
      <c r="K918" s="11"/>
      <c r="L918" s="11"/>
      <c r="M918" s="11"/>
      <c r="N918"/>
      <c r="O918" s="332"/>
      <c r="P918" s="332"/>
      <c r="Q918" s="332"/>
      <c r="R918" s="332"/>
      <c r="S918" s="332"/>
      <c r="T918" s="332"/>
      <c r="U918" s="332"/>
      <c r="V918" s="332"/>
      <c r="W918" s="332"/>
      <c r="X918" s="332"/>
      <c r="Y918" s="332"/>
      <c r="Z918" s="11"/>
      <c r="AA918"/>
      <c r="AB918"/>
      <c r="AC918"/>
      <c r="AD918"/>
      <c r="AE918"/>
      <c r="AF918"/>
      <c r="AG918"/>
      <c r="AH918"/>
      <c r="AI918"/>
      <c r="AJ918"/>
      <c r="AK918"/>
      <c r="AL918"/>
      <c r="AM918"/>
      <c r="AN918"/>
      <c r="AO918"/>
      <c r="AP918"/>
      <c r="AQ918"/>
      <c r="AR918"/>
      <c r="AS918"/>
      <c r="AT918"/>
      <c r="AU918"/>
      <c r="AV918"/>
      <c r="AW918"/>
      <c r="AX918"/>
      <c r="AY918"/>
      <c r="AZ918"/>
      <c r="BA918"/>
      <c r="BB918"/>
      <c r="BC918"/>
      <c r="BD918"/>
    </row>
    <row r="919" spans="2:56" ht="15.75" customHeight="1">
      <c r="B919" s="4" t="s">
        <v>263</v>
      </c>
      <c r="C919" s="11"/>
      <c r="D919" s="11"/>
      <c r="E919" s="11"/>
      <c r="F919" s="11"/>
      <c r="G919" s="11"/>
      <c r="H919" s="11"/>
      <c r="I919" s="11"/>
      <c r="J919" s="11"/>
      <c r="K919" s="11"/>
      <c r="L919" s="11"/>
      <c r="M919" s="11"/>
      <c r="N919"/>
      <c r="O919" s="332"/>
      <c r="P919" s="332"/>
      <c r="Q919" s="332"/>
      <c r="R919" s="332"/>
      <c r="S919" s="332"/>
      <c r="T919" s="332"/>
      <c r="U919" s="332"/>
      <c r="V919" s="332"/>
      <c r="W919" s="332"/>
      <c r="X919" s="332"/>
      <c r="Y919" s="332"/>
      <c r="Z919" s="11"/>
      <c r="AA919"/>
      <c r="AB919"/>
      <c r="AC919"/>
      <c r="AD919"/>
      <c r="AE919"/>
      <c r="AF919"/>
      <c r="AG919"/>
      <c r="AH919"/>
      <c r="AI919"/>
      <c r="AJ919"/>
      <c r="AK919"/>
      <c r="AL919"/>
      <c r="AM919"/>
      <c r="AN919"/>
      <c r="AO919"/>
      <c r="AP919"/>
      <c r="AQ919"/>
      <c r="AR919"/>
      <c r="AS919"/>
      <c r="AT919"/>
      <c r="AU919"/>
      <c r="AV919"/>
      <c r="AW919"/>
      <c r="AX919"/>
      <c r="AY919"/>
      <c r="AZ919"/>
      <c r="BA919"/>
      <c r="BB919"/>
      <c r="BC919"/>
      <c r="BD919"/>
    </row>
    <row r="920" spans="2:56" ht="15.75" customHeight="1">
      <c r="B920" s="4" t="s">
        <v>264</v>
      </c>
      <c r="C920" s="11"/>
      <c r="D920" s="11"/>
      <c r="E920" s="11"/>
      <c r="F920" s="11"/>
      <c r="G920" s="11"/>
      <c r="H920" s="11"/>
      <c r="I920" s="11"/>
      <c r="J920" s="11"/>
      <c r="K920" s="11"/>
      <c r="L920" s="11"/>
      <c r="M920" s="11"/>
      <c r="N920"/>
      <c r="O920" s="332"/>
      <c r="P920" s="332"/>
      <c r="Q920" s="332"/>
      <c r="R920" s="332"/>
      <c r="S920" s="332"/>
      <c r="T920" s="332"/>
      <c r="U920" s="332"/>
      <c r="V920" s="332"/>
      <c r="W920" s="332"/>
      <c r="X920" s="332"/>
      <c r="Y920" s="332"/>
      <c r="Z920" s="11"/>
      <c r="AA920"/>
      <c r="AB920"/>
      <c r="AC920"/>
      <c r="AD920"/>
      <c r="AE920"/>
      <c r="AF920"/>
      <c r="AG920"/>
      <c r="AH920"/>
      <c r="AI920"/>
      <c r="AJ920"/>
      <c r="AK920"/>
      <c r="AL920"/>
      <c r="AM920"/>
      <c r="AN920"/>
      <c r="AO920"/>
      <c r="AP920"/>
      <c r="AQ920"/>
      <c r="AR920"/>
      <c r="AS920"/>
      <c r="AT920"/>
      <c r="AU920"/>
      <c r="AV920"/>
      <c r="AW920"/>
      <c r="AX920"/>
      <c r="AY920"/>
      <c r="AZ920"/>
      <c r="BA920"/>
      <c r="BB920"/>
      <c r="BC920"/>
      <c r="BD920"/>
    </row>
    <row r="921" spans="2:56" ht="15.75" customHeight="1">
      <c r="B921" s="4" t="s">
        <v>265</v>
      </c>
      <c r="C921" s="11"/>
      <c r="D921" s="11"/>
      <c r="E921" s="11"/>
      <c r="F921" s="11"/>
      <c r="G921" s="11"/>
      <c r="H921" s="11"/>
      <c r="I921" s="11"/>
      <c r="J921" s="11"/>
      <c r="K921" s="11"/>
      <c r="L921" s="11"/>
      <c r="M921" s="11"/>
      <c r="N921"/>
      <c r="O921"/>
      <c r="P921"/>
      <c r="Q921"/>
      <c r="R921"/>
      <c r="S921"/>
      <c r="T921"/>
      <c r="U921"/>
      <c r="V921"/>
      <c r="W921" s="332"/>
      <c r="X921" s="332"/>
      <c r="Y921" s="332"/>
      <c r="Z921" s="11"/>
      <c r="AA921"/>
      <c r="AB921"/>
      <c r="AC921"/>
      <c r="AD921"/>
      <c r="AE921"/>
      <c r="AF921"/>
      <c r="AG921"/>
      <c r="AH921"/>
      <c r="AI921"/>
      <c r="AJ921"/>
      <c r="AK921"/>
      <c r="AL921"/>
      <c r="AM921"/>
      <c r="AN921"/>
      <c r="AO921"/>
      <c r="AP921"/>
      <c r="AQ921"/>
      <c r="AR921"/>
      <c r="AS921"/>
      <c r="AT921"/>
      <c r="AU921"/>
      <c r="AV921"/>
      <c r="AW921"/>
      <c r="AX921"/>
      <c r="AY921"/>
      <c r="AZ921"/>
      <c r="BA921"/>
      <c r="BB921"/>
      <c r="BC921"/>
      <c r="BD921"/>
    </row>
    <row r="922" spans="2:56" ht="15.75" customHeight="1">
      <c r="B922" s="4" t="s">
        <v>266</v>
      </c>
      <c r="C922" s="11"/>
      <c r="D922" s="11"/>
      <c r="E922" s="11"/>
      <c r="F922" s="11"/>
      <c r="G922" s="11"/>
      <c r="H922" s="11"/>
      <c r="I922" s="11"/>
      <c r="J922" s="11"/>
      <c r="K922" s="11"/>
      <c r="L922" s="11"/>
      <c r="M922" s="11"/>
      <c r="N922"/>
      <c r="O922"/>
      <c r="P922"/>
      <c r="Q922"/>
      <c r="R922"/>
      <c r="S922"/>
      <c r="T922"/>
      <c r="U922"/>
      <c r="V922"/>
      <c r="W922" s="332"/>
      <c r="X922" s="332"/>
      <c r="Y922" s="332"/>
      <c r="Z922" s="11"/>
      <c r="AA922"/>
      <c r="AB922"/>
      <c r="AC922"/>
      <c r="AD922"/>
      <c r="AE922"/>
      <c r="AF922"/>
      <c r="AG922"/>
      <c r="AH922"/>
      <c r="AI922"/>
      <c r="AJ922"/>
      <c r="AK922"/>
      <c r="AL922"/>
      <c r="AM922"/>
      <c r="AN922"/>
      <c r="AO922"/>
      <c r="AP922"/>
      <c r="AQ922"/>
      <c r="AR922"/>
      <c r="AS922"/>
      <c r="AT922"/>
      <c r="AU922"/>
      <c r="AV922"/>
      <c r="AW922"/>
      <c r="AX922"/>
      <c r="AY922"/>
      <c r="AZ922"/>
      <c r="BA922"/>
      <c r="BB922"/>
      <c r="BC922"/>
      <c r="BD922"/>
    </row>
    <row r="923" spans="2:56" ht="15.75" customHeight="1">
      <c r="B923" s="4" t="s">
        <v>267</v>
      </c>
      <c r="C923" s="11"/>
      <c r="D923" s="11"/>
      <c r="E923" s="11"/>
      <c r="F923" s="11"/>
      <c r="G923" s="11"/>
      <c r="H923" s="11"/>
      <c r="I923" s="11"/>
      <c r="J923" s="11"/>
      <c r="K923" s="11"/>
      <c r="L923" s="11"/>
      <c r="M923" s="11"/>
      <c r="N923"/>
      <c r="O923"/>
      <c r="P923"/>
      <c r="Q923"/>
      <c r="R923"/>
      <c r="S923"/>
      <c r="T923"/>
      <c r="U923"/>
      <c r="V923"/>
      <c r="W923" s="332"/>
      <c r="X923" s="332"/>
      <c r="Y923" s="332"/>
      <c r="Z923" s="11"/>
      <c r="AA923"/>
      <c r="AB923"/>
      <c r="AC923"/>
      <c r="AD923"/>
      <c r="AE923"/>
      <c r="AF923"/>
      <c r="AG923"/>
      <c r="AH923"/>
      <c r="AI923"/>
      <c r="AJ923"/>
      <c r="AK923"/>
      <c r="AL923"/>
      <c r="AM923"/>
      <c r="AN923"/>
      <c r="AO923"/>
      <c r="AP923"/>
      <c r="AQ923"/>
      <c r="AR923"/>
      <c r="AS923"/>
      <c r="AT923"/>
      <c r="AU923"/>
      <c r="AV923"/>
      <c r="AW923"/>
      <c r="AX923"/>
      <c r="AY923"/>
      <c r="AZ923"/>
      <c r="BA923"/>
      <c r="BB923"/>
      <c r="BC923"/>
      <c r="BD923"/>
    </row>
    <row r="924" spans="2:56" ht="15.75" customHeight="1">
      <c r="B924" s="11"/>
      <c r="C924" s="11"/>
      <c r="D924" s="11"/>
      <c r="E924" s="11"/>
      <c r="F924" s="11"/>
      <c r="G924" s="11"/>
      <c r="H924" s="11"/>
      <c r="I924" s="11"/>
      <c r="J924" s="11"/>
      <c r="K924" s="11"/>
      <c r="L924" s="11"/>
      <c r="M924" s="11"/>
      <c r="N924"/>
      <c r="O924"/>
      <c r="P924"/>
      <c r="Q924"/>
      <c r="R924"/>
      <c r="S924"/>
      <c r="T924"/>
      <c r="U924"/>
      <c r="V924"/>
      <c r="W924" s="332"/>
      <c r="X924" s="332"/>
      <c r="Y924" s="332"/>
      <c r="Z924" s="11"/>
      <c r="AA924"/>
      <c r="AB924"/>
      <c r="AC924"/>
      <c r="AD924"/>
      <c r="AE924"/>
      <c r="AF924"/>
      <c r="AG924"/>
      <c r="AH924"/>
      <c r="AI924"/>
      <c r="AJ924"/>
      <c r="AK924"/>
      <c r="AL924"/>
      <c r="AM924"/>
      <c r="AN924"/>
      <c r="AO924"/>
      <c r="AP924"/>
      <c r="AQ924"/>
      <c r="AR924"/>
      <c r="AS924"/>
      <c r="AT924"/>
      <c r="AU924"/>
      <c r="AV924"/>
      <c r="AW924"/>
      <c r="AX924"/>
      <c r="AY924"/>
      <c r="AZ924"/>
      <c r="BA924"/>
      <c r="BB924"/>
      <c r="BC924"/>
      <c r="BD924"/>
    </row>
    <row r="925" spans="2:56" ht="15.75" customHeight="1">
      <c r="B925" s="11"/>
      <c r="C925" s="11"/>
      <c r="D925" s="11"/>
      <c r="E925" s="11"/>
      <c r="F925" s="11"/>
      <c r="G925" s="11"/>
      <c r="H925" s="11"/>
      <c r="I925" s="11"/>
      <c r="J925" s="11"/>
      <c r="K925" s="11"/>
      <c r="L925" s="11"/>
      <c r="M925" s="11"/>
      <c r="N925"/>
      <c r="O925"/>
      <c r="P925"/>
      <c r="Q925"/>
      <c r="R925"/>
      <c r="S925"/>
      <c r="T925"/>
      <c r="U925"/>
      <c r="V925"/>
      <c r="W925" s="332"/>
      <c r="X925" s="332"/>
      <c r="Y925" s="332"/>
      <c r="Z925" s="11"/>
      <c r="AA925"/>
      <c r="AB925"/>
      <c r="AC925"/>
      <c r="AD925"/>
      <c r="AE925"/>
      <c r="AF925"/>
      <c r="AG925"/>
      <c r="AH925"/>
      <c r="AI925"/>
      <c r="AJ925"/>
      <c r="AK925"/>
      <c r="AL925"/>
      <c r="AM925"/>
      <c r="AN925"/>
      <c r="AO925"/>
      <c r="AP925"/>
      <c r="AQ925"/>
      <c r="AR925"/>
      <c r="AS925"/>
      <c r="AT925"/>
      <c r="AU925"/>
      <c r="AV925"/>
      <c r="AW925"/>
      <c r="AX925"/>
      <c r="AY925"/>
      <c r="AZ925"/>
      <c r="BA925"/>
      <c r="BB925"/>
      <c r="BC925"/>
      <c r="BD925"/>
    </row>
    <row r="926" spans="2:56" ht="15.75" customHeight="1">
      <c r="B926" s="11"/>
      <c r="C926" s="11"/>
      <c r="D926" s="11"/>
      <c r="E926" s="11"/>
      <c r="F926" s="11"/>
      <c r="G926" s="11"/>
      <c r="H926" s="11"/>
      <c r="I926" s="11"/>
      <c r="J926" s="11"/>
      <c r="K926" s="11"/>
      <c r="L926" s="11"/>
      <c r="M926" s="11"/>
      <c r="N926"/>
      <c r="O926"/>
      <c r="P926"/>
      <c r="Q926"/>
      <c r="R926"/>
      <c r="S926"/>
      <c r="T926"/>
      <c r="U926"/>
      <c r="V926"/>
      <c r="W926" s="332"/>
      <c r="X926" s="332"/>
      <c r="Y926" s="332"/>
      <c r="Z926" s="11"/>
      <c r="AA926"/>
      <c r="AB926"/>
      <c r="AC926"/>
      <c r="AD926"/>
      <c r="AE926"/>
      <c r="AF926"/>
      <c r="AG926"/>
      <c r="AH926"/>
      <c r="AI926"/>
      <c r="AJ926"/>
      <c r="AK926"/>
      <c r="AL926"/>
      <c r="AM926"/>
      <c r="AN926"/>
      <c r="AO926"/>
      <c r="AP926"/>
      <c r="AQ926"/>
      <c r="AR926"/>
      <c r="AS926"/>
      <c r="AT926"/>
      <c r="AU926"/>
      <c r="AV926"/>
      <c r="AW926"/>
      <c r="AX926"/>
      <c r="AY926"/>
      <c r="AZ926"/>
      <c r="BA926"/>
      <c r="BB926"/>
      <c r="BC926"/>
      <c r="BD926"/>
    </row>
    <row r="927" spans="2:56" ht="15.75" customHeight="1">
      <c r="B927" s="341" t="s">
        <v>1150</v>
      </c>
      <c r="C927" s="11"/>
      <c r="D927" s="11"/>
      <c r="E927" s="11"/>
      <c r="F927" s="11"/>
      <c r="G927" s="11"/>
      <c r="H927" s="11"/>
      <c r="I927" s="11"/>
      <c r="J927" s="11"/>
      <c r="K927" s="11"/>
      <c r="L927" s="11"/>
      <c r="M927" s="11"/>
      <c r="N927"/>
      <c r="O927"/>
      <c r="P927"/>
      <c r="Q927"/>
      <c r="R927"/>
      <c r="S927"/>
      <c r="T927"/>
      <c r="U927"/>
      <c r="V927"/>
      <c r="W927" s="332"/>
      <c r="X927" s="332"/>
      <c r="Y927" s="332"/>
      <c r="Z927" s="11"/>
      <c r="AA927"/>
      <c r="AB927"/>
      <c r="AC927"/>
      <c r="AD927"/>
      <c r="AE927"/>
      <c r="AF927"/>
      <c r="AG927"/>
      <c r="AH927"/>
      <c r="AI927"/>
      <c r="AJ927"/>
      <c r="AK927"/>
      <c r="AL927"/>
      <c r="AM927"/>
      <c r="AN927"/>
      <c r="AO927"/>
      <c r="AP927"/>
      <c r="AQ927"/>
      <c r="AR927"/>
      <c r="AS927"/>
      <c r="AT927"/>
      <c r="AU927"/>
      <c r="AV927"/>
      <c r="AW927"/>
      <c r="AX927"/>
      <c r="AY927"/>
      <c r="AZ927"/>
      <c r="BA927"/>
      <c r="BB927"/>
      <c r="BC927"/>
      <c r="BD927"/>
    </row>
    <row r="928" spans="2:56" ht="15.75" customHeight="1">
      <c r="B928" s="4"/>
      <c r="C928" s="11"/>
      <c r="D928" s="11"/>
      <c r="E928" s="11"/>
      <c r="F928" s="11"/>
      <c r="G928" s="11"/>
      <c r="H928" s="11"/>
      <c r="I928" s="11"/>
      <c r="J928" s="11"/>
      <c r="K928" s="11"/>
      <c r="L928" s="11"/>
      <c r="M928" s="11"/>
      <c r="N928"/>
      <c r="O928"/>
      <c r="P928"/>
      <c r="Q928"/>
      <c r="R928"/>
      <c r="S928"/>
      <c r="T928"/>
      <c r="U928"/>
      <c r="V928"/>
      <c r="W928" s="332"/>
      <c r="X928" s="332"/>
      <c r="Y928" s="332"/>
      <c r="Z928" s="11"/>
      <c r="AA928"/>
      <c r="AB928"/>
      <c r="AC928"/>
      <c r="AD928"/>
      <c r="AE928"/>
      <c r="AF928"/>
      <c r="AG928"/>
      <c r="AH928"/>
      <c r="AI928"/>
      <c r="AJ928"/>
      <c r="AK928"/>
      <c r="AL928"/>
      <c r="AM928"/>
      <c r="AN928"/>
      <c r="AO928"/>
      <c r="AP928"/>
      <c r="AQ928"/>
      <c r="AR928"/>
      <c r="AS928"/>
      <c r="AT928"/>
      <c r="AU928"/>
      <c r="AV928"/>
      <c r="AW928"/>
      <c r="AX928"/>
      <c r="AY928"/>
      <c r="AZ928"/>
      <c r="BA928"/>
      <c r="BB928"/>
      <c r="BC928"/>
      <c r="BD928"/>
    </row>
    <row r="929" spans="2:56" ht="15.75" customHeight="1">
      <c r="B929" s="6" t="s">
        <v>162</v>
      </c>
      <c r="C929" s="11"/>
      <c r="D929" s="11"/>
      <c r="E929" s="11"/>
      <c r="F929" s="11"/>
      <c r="G929" s="11"/>
      <c r="H929" s="11"/>
      <c r="I929" s="11"/>
      <c r="J929" s="11"/>
      <c r="K929" s="11"/>
      <c r="L929" s="11"/>
      <c r="M929" s="11"/>
      <c r="N929"/>
      <c r="O929"/>
      <c r="P929"/>
      <c r="Q929"/>
      <c r="R929"/>
      <c r="S929"/>
      <c r="T929"/>
      <c r="U929"/>
      <c r="V929"/>
      <c r="W929" s="332"/>
      <c r="X929" s="332"/>
      <c r="Y929" s="332"/>
      <c r="Z929" s="11"/>
      <c r="AA929"/>
      <c r="AB929"/>
      <c r="AC929"/>
      <c r="AD929"/>
      <c r="AE929"/>
      <c r="AF929"/>
      <c r="AG929"/>
      <c r="AH929"/>
      <c r="AI929"/>
      <c r="AJ929"/>
      <c r="AK929"/>
      <c r="AL929"/>
      <c r="AM929"/>
      <c r="AN929"/>
      <c r="AO929"/>
      <c r="AP929"/>
      <c r="AQ929"/>
      <c r="AR929"/>
      <c r="AS929"/>
      <c r="AT929"/>
      <c r="AU929"/>
      <c r="AV929"/>
      <c r="AW929"/>
      <c r="AX929"/>
      <c r="AY929"/>
      <c r="AZ929"/>
      <c r="BA929"/>
      <c r="BB929"/>
      <c r="BC929"/>
      <c r="BD929"/>
    </row>
    <row r="930" spans="2:56" ht="15.75" customHeight="1">
      <c r="B930" s="4"/>
      <c r="C930" s="11"/>
      <c r="D930" s="11"/>
      <c r="E930" s="11"/>
      <c r="F930" s="11"/>
      <c r="G930" s="11"/>
      <c r="H930" s="11"/>
      <c r="I930" s="11"/>
      <c r="J930" s="11"/>
      <c r="K930" s="11"/>
      <c r="L930" s="11"/>
      <c r="M930" s="11"/>
      <c r="N930"/>
      <c r="O930"/>
      <c r="P930"/>
      <c r="Q930"/>
      <c r="R930"/>
      <c r="S930"/>
      <c r="T930"/>
      <c r="U930"/>
      <c r="V930"/>
      <c r="W930" s="332"/>
      <c r="X930" s="332"/>
      <c r="Y930" s="332"/>
      <c r="Z930" s="11"/>
      <c r="AA930"/>
      <c r="AB930"/>
      <c r="AC930"/>
      <c r="AD930"/>
      <c r="AE930"/>
      <c r="AF930"/>
      <c r="AG930"/>
      <c r="AH930"/>
      <c r="AI930"/>
      <c r="AJ930"/>
      <c r="AK930"/>
      <c r="AL930"/>
      <c r="AM930"/>
      <c r="AN930"/>
      <c r="AO930"/>
      <c r="AP930"/>
      <c r="AQ930"/>
      <c r="AR930"/>
      <c r="AS930"/>
      <c r="AT930"/>
      <c r="AU930"/>
      <c r="AV930"/>
      <c r="AW930"/>
      <c r="AX930"/>
      <c r="AY930"/>
      <c r="AZ930"/>
      <c r="BA930"/>
      <c r="BB930"/>
      <c r="BC930"/>
      <c r="BD930"/>
    </row>
    <row r="931" spans="2:56" ht="15.75" customHeight="1">
      <c r="B931" s="4"/>
      <c r="C931" s="6"/>
      <c r="D931" s="11"/>
      <c r="E931" s="11"/>
      <c r="F931" s="11"/>
      <c r="G931" s="11"/>
      <c r="H931" s="11"/>
      <c r="I931" s="11"/>
      <c r="J931" s="11"/>
      <c r="K931" s="11"/>
      <c r="L931" s="11"/>
      <c r="M931" s="11"/>
      <c r="N931"/>
      <c r="O931"/>
      <c r="P931"/>
      <c r="Q931"/>
      <c r="R931"/>
      <c r="S931"/>
      <c r="T931"/>
      <c r="U931"/>
      <c r="V931"/>
      <c r="W931" s="332"/>
      <c r="X931" s="332"/>
      <c r="Y931" s="332"/>
      <c r="Z931" s="11"/>
      <c r="AA931"/>
      <c r="AB931"/>
      <c r="AC931"/>
      <c r="AD931"/>
      <c r="AE931"/>
      <c r="AF931"/>
      <c r="AG931"/>
      <c r="AH931"/>
      <c r="AI931"/>
      <c r="AJ931"/>
      <c r="AK931"/>
      <c r="AL931"/>
      <c r="AM931"/>
      <c r="AN931"/>
      <c r="AO931"/>
      <c r="AP931"/>
      <c r="AQ931"/>
      <c r="AR931"/>
      <c r="AS931"/>
      <c r="AT931"/>
      <c r="AU931"/>
      <c r="AV931"/>
      <c r="AW931"/>
      <c r="AX931"/>
      <c r="AY931"/>
      <c r="AZ931"/>
      <c r="BA931"/>
      <c r="BB931"/>
      <c r="BC931"/>
      <c r="BD931"/>
    </row>
    <row r="932" spans="2:56" ht="15.75" customHeight="1">
      <c r="B932" s="4"/>
      <c r="C932" s="6"/>
      <c r="D932" s="11"/>
      <c r="E932" s="11"/>
      <c r="F932" s="11"/>
      <c r="G932" s="11"/>
      <c r="H932" s="11"/>
      <c r="I932" s="11"/>
      <c r="J932" s="11"/>
      <c r="K932" s="11"/>
      <c r="L932" s="11"/>
      <c r="M932" s="11"/>
      <c r="N932"/>
      <c r="O932"/>
      <c r="P932"/>
      <c r="Q932"/>
      <c r="R932"/>
      <c r="S932"/>
      <c r="T932"/>
      <c r="U932"/>
      <c r="V932"/>
      <c r="W932" s="332"/>
      <c r="X932" s="332"/>
      <c r="Y932" s="332"/>
      <c r="Z932"/>
      <c r="AA932"/>
      <c r="AB932"/>
      <c r="AC932"/>
      <c r="AD932"/>
      <c r="AE932"/>
      <c r="AF932"/>
      <c r="AG932"/>
      <c r="AH932"/>
      <c r="AI932"/>
      <c r="AJ932"/>
      <c r="AK932"/>
      <c r="AL932"/>
      <c r="AM932"/>
      <c r="AN932"/>
      <c r="AO932"/>
      <c r="AP932"/>
      <c r="AQ932"/>
      <c r="AR932"/>
      <c r="AS932"/>
      <c r="AT932"/>
      <c r="AU932"/>
      <c r="AV932"/>
      <c r="AW932"/>
      <c r="AX932"/>
      <c r="AY932"/>
      <c r="AZ932"/>
      <c r="BA932"/>
      <c r="BB932"/>
      <c r="BC932"/>
      <c r="BD932"/>
    </row>
    <row r="933" spans="2:56" ht="15.75" customHeight="1">
      <c r="B933" s="4"/>
      <c r="C933" s="6"/>
      <c r="D933" s="11"/>
      <c r="E933" s="11"/>
      <c r="F933" s="11"/>
      <c r="G933" s="11"/>
      <c r="H933" s="11"/>
      <c r="I933" s="11"/>
      <c r="J933" s="11"/>
      <c r="K933" s="11"/>
      <c r="L933" s="11"/>
      <c r="M933" s="11"/>
      <c r="N933"/>
      <c r="O933"/>
      <c r="P933"/>
      <c r="Q933"/>
      <c r="R933"/>
      <c r="S933"/>
      <c r="T933"/>
      <c r="U933"/>
      <c r="V933"/>
      <c r="W933" s="332"/>
      <c r="X933" s="332"/>
      <c r="Y933" s="332"/>
      <c r="Z933"/>
      <c r="AA933"/>
      <c r="AB933"/>
      <c r="AC933"/>
      <c r="AD933"/>
      <c r="AE933"/>
      <c r="AF933"/>
      <c r="AG933"/>
      <c r="AH933"/>
      <c r="AI933"/>
      <c r="AJ933"/>
      <c r="AK933"/>
      <c r="AL933"/>
      <c r="AM933"/>
      <c r="AN933"/>
      <c r="AO933"/>
      <c r="AP933"/>
      <c r="AQ933"/>
      <c r="AR933"/>
      <c r="AS933"/>
      <c r="AT933"/>
      <c r="AU933"/>
      <c r="AV933"/>
      <c r="AW933"/>
      <c r="AX933"/>
      <c r="AY933"/>
      <c r="AZ933"/>
      <c r="BA933"/>
      <c r="BB933"/>
      <c r="BC933"/>
      <c r="BD933"/>
    </row>
    <row r="934" spans="2:56" ht="15.75" customHeight="1">
      <c r="B934" s="4"/>
      <c r="C934" s="6"/>
      <c r="D934" s="11"/>
      <c r="E934" s="11"/>
      <c r="F934" s="11"/>
      <c r="G934" s="11"/>
      <c r="H934" s="11"/>
      <c r="I934" s="11"/>
      <c r="J934" s="11"/>
      <c r="K934" s="11"/>
      <c r="L934" s="11"/>
      <c r="M934" s="11"/>
      <c r="N934"/>
      <c r="O934"/>
      <c r="P934"/>
      <c r="Q934"/>
      <c r="R934"/>
      <c r="S934"/>
      <c r="T934"/>
      <c r="U934"/>
      <c r="V934"/>
      <c r="W934"/>
      <c r="X934"/>
      <c r="Y934"/>
      <c r="Z934" s="332"/>
      <c r="AA934" s="332"/>
      <c r="AB934" s="332"/>
      <c r="AC934" s="332"/>
      <c r="AD934"/>
      <c r="AE934"/>
      <c r="AF934"/>
      <c r="AG934"/>
      <c r="AH934"/>
      <c r="AI934"/>
      <c r="AJ934"/>
      <c r="AK934"/>
      <c r="AL934"/>
      <c r="AM934"/>
      <c r="AN934"/>
      <c r="AO934"/>
      <c r="AP934"/>
      <c r="AQ934"/>
      <c r="AR934"/>
      <c r="AS934"/>
      <c r="AT934"/>
      <c r="AU934"/>
      <c r="AV934"/>
      <c r="AW934"/>
      <c r="AX934"/>
      <c r="AY934"/>
      <c r="AZ934"/>
      <c r="BA934"/>
      <c r="BB934"/>
      <c r="BC934"/>
      <c r="BD934"/>
    </row>
    <row r="935" spans="2:56" ht="15.75" customHeight="1">
      <c r="B935" s="4"/>
      <c r="C935" s="6"/>
      <c r="D935" s="11"/>
      <c r="E935" s="11"/>
      <c r="F935" s="11"/>
      <c r="G935" s="11"/>
      <c r="H935" s="11"/>
      <c r="I935" s="11"/>
      <c r="J935" s="11"/>
      <c r="K935" s="11"/>
      <c r="L935" s="11"/>
      <c r="M935" s="11"/>
      <c r="N935"/>
      <c r="O935"/>
      <c r="P935"/>
      <c r="Q935"/>
      <c r="R935"/>
      <c r="S935"/>
      <c r="T935"/>
      <c r="U935"/>
      <c r="V935"/>
      <c r="W935"/>
      <c r="X935"/>
      <c r="Y935"/>
      <c r="Z935" s="332"/>
      <c r="AA935" s="332"/>
      <c r="AB935" s="332"/>
      <c r="AC935" s="332"/>
      <c r="AD935"/>
      <c r="AE935"/>
      <c r="AF935"/>
      <c r="AG935"/>
      <c r="AH935"/>
      <c r="AI935"/>
      <c r="AJ935"/>
      <c r="AK935"/>
      <c r="AL935"/>
      <c r="AM935"/>
      <c r="AN935"/>
      <c r="AO935"/>
      <c r="AP935"/>
      <c r="AQ935"/>
      <c r="AR935"/>
      <c r="AS935"/>
      <c r="AT935"/>
      <c r="AU935"/>
      <c r="AV935"/>
      <c r="AW935"/>
      <c r="AX935"/>
      <c r="AY935"/>
      <c r="AZ935"/>
      <c r="BA935"/>
      <c r="BB935"/>
      <c r="BC935"/>
      <c r="BD935"/>
    </row>
    <row r="936" spans="2:56" ht="15.75" customHeight="1">
      <c r="B936" s="4"/>
      <c r="C936" s="6"/>
      <c r="D936" s="11"/>
      <c r="E936" s="11"/>
      <c r="F936" s="11"/>
      <c r="G936" s="11"/>
      <c r="H936" s="11"/>
      <c r="I936" s="11"/>
      <c r="J936" s="11"/>
      <c r="K936" s="11"/>
      <c r="L936" s="11"/>
      <c r="M936" s="11"/>
      <c r="N936"/>
      <c r="O936"/>
      <c r="P936"/>
      <c r="Q936"/>
      <c r="R936"/>
      <c r="S936"/>
      <c r="T936"/>
      <c r="U936"/>
      <c r="V936"/>
      <c r="W936"/>
      <c r="X936"/>
      <c r="Y936"/>
      <c r="Z936" s="332"/>
      <c r="AA936" s="332"/>
      <c r="AB936" s="332"/>
      <c r="AC936" s="332"/>
      <c r="AD936"/>
      <c r="AE936"/>
      <c r="AF936"/>
      <c r="AG936"/>
      <c r="AH936"/>
      <c r="AI936"/>
      <c r="AJ936"/>
      <c r="AK936"/>
      <c r="AL936"/>
      <c r="AM936"/>
      <c r="AN936"/>
      <c r="AO936"/>
      <c r="AP936"/>
      <c r="AQ936"/>
      <c r="AR936"/>
      <c r="AS936"/>
      <c r="AT936"/>
      <c r="AU936"/>
      <c r="AV936"/>
      <c r="AW936"/>
      <c r="AX936"/>
      <c r="AY936"/>
      <c r="AZ936"/>
      <c r="BA936"/>
      <c r="BB936"/>
      <c r="BC936"/>
      <c r="BD936"/>
    </row>
    <row r="937" spans="2:56" ht="15.75" customHeight="1">
      <c r="B937" s="4"/>
      <c r="C937" s="6"/>
      <c r="D937" s="11"/>
      <c r="E937" s="11"/>
      <c r="F937" s="11"/>
      <c r="G937" s="11"/>
      <c r="H937" s="11"/>
      <c r="I937" s="11"/>
      <c r="J937" s="11"/>
      <c r="K937" s="11"/>
      <c r="L937" s="11"/>
      <c r="M937" s="11"/>
      <c r="N937"/>
      <c r="O937"/>
      <c r="P937"/>
      <c r="Q937"/>
      <c r="R937"/>
      <c r="S937"/>
      <c r="T937"/>
      <c r="U937"/>
      <c r="V937"/>
      <c r="W937"/>
      <c r="X937"/>
      <c r="Y937"/>
      <c r="Z937" s="332"/>
      <c r="AA937" s="332"/>
      <c r="AB937" s="332"/>
      <c r="AC937" s="332"/>
      <c r="AD937"/>
      <c r="AE937"/>
      <c r="AF937"/>
      <c r="AG937"/>
      <c r="AH937"/>
      <c r="AI937"/>
      <c r="AJ937"/>
      <c r="AK937"/>
      <c r="AL937"/>
      <c r="AM937"/>
      <c r="AN937"/>
      <c r="AO937"/>
      <c r="AP937"/>
      <c r="AQ937"/>
      <c r="AR937"/>
      <c r="AS937"/>
      <c r="AT937"/>
      <c r="AU937"/>
      <c r="AV937"/>
      <c r="AW937"/>
      <c r="AX937"/>
      <c r="AY937"/>
      <c r="AZ937"/>
      <c r="BA937"/>
      <c r="BB937"/>
      <c r="BC937"/>
      <c r="BD937"/>
    </row>
    <row r="938" spans="2:56" ht="15.75" customHeight="1">
      <c r="B938" s="4"/>
      <c r="C938" s="6"/>
      <c r="D938" s="11"/>
      <c r="E938" s="11"/>
      <c r="F938" s="11"/>
      <c r="G938" s="11"/>
      <c r="H938" s="11"/>
      <c r="I938" s="11"/>
      <c r="J938" s="11"/>
      <c r="K938" s="11"/>
      <c r="L938" s="11"/>
      <c r="M938" s="11"/>
      <c r="N938"/>
      <c r="O938"/>
      <c r="P938"/>
      <c r="Q938"/>
      <c r="R938"/>
      <c r="S938"/>
      <c r="T938"/>
      <c r="U938"/>
      <c r="V938"/>
      <c r="W938"/>
      <c r="X938"/>
      <c r="Y938"/>
      <c r="Z938" s="332"/>
      <c r="AA938" s="332"/>
      <c r="AB938" s="332"/>
      <c r="AC938" s="332"/>
      <c r="AD938"/>
      <c r="AE938"/>
      <c r="AF938"/>
      <c r="AG938"/>
      <c r="AH938"/>
      <c r="AI938"/>
      <c r="AJ938"/>
      <c r="AK938"/>
      <c r="AL938"/>
      <c r="AM938"/>
      <c r="AN938"/>
      <c r="AO938"/>
      <c r="AP938"/>
      <c r="AQ938"/>
      <c r="AR938"/>
      <c r="AS938"/>
      <c r="AT938"/>
      <c r="AU938"/>
      <c r="AV938"/>
      <c r="AW938"/>
      <c r="AX938"/>
      <c r="AY938"/>
      <c r="AZ938"/>
      <c r="BA938"/>
      <c r="BB938"/>
      <c r="BC938"/>
      <c r="BD938"/>
    </row>
    <row r="939" spans="2:56" ht="15.75" customHeight="1">
      <c r="B939" s="4"/>
      <c r="C939" s="6"/>
      <c r="D939" s="11"/>
      <c r="E939" s="11"/>
      <c r="F939" s="11"/>
      <c r="G939" s="11"/>
      <c r="H939" s="11"/>
      <c r="I939" s="11"/>
      <c r="J939" s="11"/>
      <c r="K939" s="11"/>
      <c r="L939" s="11"/>
      <c r="M939" s="11"/>
      <c r="N939"/>
      <c r="O939"/>
      <c r="P939"/>
      <c r="Q939"/>
      <c r="R939"/>
      <c r="S939"/>
      <c r="T939"/>
      <c r="U939"/>
      <c r="V939"/>
      <c r="W939"/>
      <c r="X939"/>
      <c r="Y939"/>
      <c r="Z939" s="332"/>
      <c r="AA939" s="332"/>
      <c r="AB939" s="332"/>
      <c r="AC939" s="332"/>
      <c r="AD939"/>
      <c r="AE939"/>
      <c r="AF939"/>
      <c r="AG939"/>
      <c r="AH939"/>
      <c r="AI939"/>
      <c r="AJ939"/>
      <c r="AK939"/>
      <c r="AL939"/>
      <c r="AM939"/>
      <c r="AN939"/>
      <c r="AO939"/>
      <c r="AP939"/>
      <c r="AQ939"/>
      <c r="AR939"/>
      <c r="AS939"/>
      <c r="AT939"/>
      <c r="AU939"/>
      <c r="AV939"/>
      <c r="AW939"/>
      <c r="AX939"/>
      <c r="AY939"/>
      <c r="AZ939"/>
      <c r="BA939"/>
      <c r="BB939"/>
      <c r="BC939"/>
      <c r="BD939"/>
    </row>
    <row r="940" spans="2:56" ht="15.75" customHeight="1">
      <c r="B940" s="4"/>
      <c r="C940" s="6"/>
      <c r="D940" s="11"/>
      <c r="E940" s="11"/>
      <c r="F940" s="11"/>
      <c r="G940" s="11"/>
      <c r="H940" s="11"/>
      <c r="I940" s="11"/>
      <c r="J940" s="11"/>
      <c r="K940" s="11"/>
      <c r="L940" s="11"/>
      <c r="M940" s="11"/>
      <c r="N940"/>
      <c r="O940"/>
      <c r="P940"/>
      <c r="Q940"/>
      <c r="R940"/>
      <c r="S940"/>
      <c r="T940"/>
      <c r="U940"/>
      <c r="V940"/>
      <c r="W940"/>
      <c r="X940"/>
      <c r="Y940"/>
      <c r="Z940" s="332"/>
      <c r="AA940" s="332"/>
      <c r="AB940" s="332"/>
      <c r="AC940" s="332"/>
      <c r="AD940"/>
      <c r="AE940"/>
      <c r="AF940"/>
      <c r="AG940"/>
      <c r="AH940"/>
      <c r="AI940"/>
      <c r="AJ940"/>
      <c r="AK940"/>
      <c r="AL940"/>
      <c r="AM940"/>
      <c r="AN940"/>
      <c r="AO940"/>
      <c r="AP940"/>
      <c r="AQ940"/>
      <c r="AR940"/>
      <c r="AS940"/>
      <c r="AT940"/>
      <c r="AU940"/>
      <c r="AV940"/>
      <c r="AW940"/>
      <c r="AX940"/>
      <c r="AY940"/>
      <c r="AZ940"/>
      <c r="BA940"/>
      <c r="BB940"/>
      <c r="BC940"/>
      <c r="BD940"/>
    </row>
    <row r="941" spans="2:56" ht="15.75" customHeight="1">
      <c r="B941" s="4"/>
      <c r="C941" s="6"/>
      <c r="D941" s="11"/>
      <c r="E941" s="11"/>
      <c r="F941" s="11"/>
      <c r="G941" s="11"/>
      <c r="H941" s="11"/>
      <c r="I941" s="11"/>
      <c r="J941" s="11"/>
      <c r="K941" s="11"/>
      <c r="L941" s="11"/>
      <c r="M941" s="11"/>
      <c r="N941"/>
      <c r="O941"/>
      <c r="P941"/>
      <c r="Q941"/>
      <c r="R941"/>
      <c r="S941"/>
      <c r="T941"/>
      <c r="U941"/>
      <c r="V941"/>
      <c r="W941"/>
      <c r="X941"/>
      <c r="Y941"/>
      <c r="Z941" s="332"/>
      <c r="AA941" s="332"/>
      <c r="AB941" s="332"/>
      <c r="AC941" s="332"/>
      <c r="AD941"/>
      <c r="AE941"/>
      <c r="AF941"/>
      <c r="AG941"/>
      <c r="AH941"/>
      <c r="AI941"/>
      <c r="AJ941"/>
      <c r="AK941"/>
      <c r="AL941"/>
      <c r="AM941"/>
      <c r="AN941"/>
      <c r="AO941"/>
      <c r="AP941"/>
      <c r="AQ941"/>
      <c r="AR941"/>
      <c r="AS941"/>
      <c r="AT941"/>
      <c r="AU941"/>
      <c r="AV941"/>
      <c r="AW941"/>
      <c r="AX941"/>
      <c r="AY941"/>
      <c r="AZ941"/>
      <c r="BA941"/>
      <c r="BB941"/>
      <c r="BC941"/>
      <c r="BD941"/>
    </row>
    <row r="942" spans="2:56" ht="15.75" customHeight="1">
      <c r="B942" s="4"/>
      <c r="C942" s="6"/>
      <c r="D942" s="11"/>
      <c r="E942" s="11"/>
      <c r="F942" s="11"/>
      <c r="G942" s="11"/>
      <c r="H942" s="11"/>
      <c r="I942" s="11"/>
      <c r="J942" s="11"/>
      <c r="K942" s="11"/>
      <c r="L942" s="11"/>
      <c r="M942" s="11"/>
      <c r="N942"/>
      <c r="O942"/>
      <c r="P942"/>
      <c r="Q942"/>
      <c r="R942"/>
      <c r="S942"/>
      <c r="T942"/>
      <c r="U942"/>
      <c r="V942"/>
      <c r="W942"/>
      <c r="X942"/>
      <c r="Y942"/>
      <c r="Z942" s="332"/>
      <c r="AA942" s="332"/>
      <c r="AB942" s="332"/>
      <c r="AC942" s="332"/>
      <c r="AD942"/>
      <c r="AE942"/>
      <c r="AF942"/>
      <c r="AG942"/>
      <c r="AH942"/>
      <c r="AI942"/>
      <c r="AJ942"/>
      <c r="AK942"/>
      <c r="AL942"/>
      <c r="AM942"/>
      <c r="AN942"/>
      <c r="AO942"/>
      <c r="AP942"/>
      <c r="AQ942"/>
      <c r="AR942"/>
      <c r="AS942"/>
      <c r="AT942"/>
      <c r="AU942"/>
      <c r="AV942"/>
      <c r="AW942"/>
      <c r="AX942"/>
      <c r="AY942"/>
      <c r="AZ942"/>
      <c r="BA942"/>
      <c r="BB942"/>
      <c r="BC942"/>
      <c r="BD942"/>
    </row>
    <row r="943" spans="2:56" ht="15.75" customHeight="1">
      <c r="B943" s="4"/>
      <c r="C943" s="6"/>
      <c r="D943" s="11"/>
      <c r="E943" s="11"/>
      <c r="F943" s="11"/>
      <c r="G943" s="11"/>
      <c r="H943" s="11"/>
      <c r="I943" s="11"/>
      <c r="J943" s="11"/>
      <c r="K943" s="11"/>
      <c r="L943" s="11"/>
      <c r="M943" s="11"/>
      <c r="N943"/>
      <c r="O943"/>
      <c r="P943"/>
      <c r="Q943"/>
      <c r="R943"/>
      <c r="S943"/>
      <c r="T943"/>
      <c r="U943"/>
      <c r="V943"/>
      <c r="W943"/>
      <c r="X943"/>
      <c r="Y943"/>
      <c r="Z943" s="332"/>
      <c r="AA943" s="332"/>
      <c r="AB943" s="332"/>
      <c r="AC943" s="332"/>
      <c r="AD943"/>
      <c r="AE943"/>
      <c r="AF943"/>
      <c r="AG943"/>
      <c r="AH943"/>
      <c r="AI943"/>
      <c r="AJ943"/>
      <c r="AK943"/>
      <c r="AL943"/>
      <c r="AM943"/>
      <c r="AN943"/>
      <c r="AO943"/>
      <c r="AP943"/>
      <c r="AQ943"/>
      <c r="AR943"/>
      <c r="AS943"/>
      <c r="AT943"/>
      <c r="AU943"/>
      <c r="AV943"/>
      <c r="AW943"/>
      <c r="AX943"/>
      <c r="AY943"/>
      <c r="AZ943"/>
      <c r="BA943"/>
      <c r="BB943"/>
      <c r="BC943"/>
      <c r="BD943"/>
    </row>
    <row r="944" spans="2:56" ht="15.75" customHeight="1">
      <c r="B944" s="4"/>
      <c r="C944" s="6"/>
      <c r="D944" s="11"/>
      <c r="E944" s="11"/>
      <c r="F944" s="11"/>
      <c r="G944" s="11"/>
      <c r="H944" s="11"/>
      <c r="I944" s="11"/>
      <c r="J944" s="11"/>
      <c r="K944" s="11"/>
      <c r="L944" s="11"/>
      <c r="M944" s="11"/>
      <c r="N944"/>
      <c r="O944"/>
      <c r="P944"/>
      <c r="Q944"/>
      <c r="R944"/>
      <c r="S944"/>
      <c r="T944"/>
      <c r="U944"/>
      <c r="V944"/>
      <c r="W944"/>
      <c r="X944"/>
      <c r="Y944"/>
      <c r="Z944" s="332"/>
      <c r="AA944" s="332"/>
      <c r="AB944" s="332"/>
      <c r="AC944" s="332"/>
      <c r="AD944"/>
      <c r="AE944"/>
      <c r="AF944"/>
      <c r="AG944"/>
      <c r="AH944"/>
      <c r="AI944"/>
      <c r="AJ944"/>
      <c r="AK944"/>
      <c r="AL944"/>
      <c r="AM944"/>
      <c r="AN944"/>
      <c r="AO944"/>
      <c r="AP944"/>
      <c r="AQ944"/>
      <c r="AR944"/>
      <c r="AS944"/>
      <c r="AT944"/>
      <c r="AU944"/>
      <c r="AV944"/>
      <c r="AW944"/>
      <c r="AX944"/>
      <c r="AY944"/>
      <c r="AZ944"/>
      <c r="BA944"/>
      <c r="BB944"/>
      <c r="BC944"/>
      <c r="BD944"/>
    </row>
    <row r="945" spans="2:56" ht="15.75" customHeight="1">
      <c r="B945" s="4"/>
      <c r="C945" s="6"/>
      <c r="D945" s="4" t="s">
        <v>163</v>
      </c>
      <c r="E945" s="11"/>
      <c r="F945" s="11"/>
      <c r="G945" s="11"/>
      <c r="H945" s="4" t="s">
        <v>164</v>
      </c>
      <c r="I945" s="11"/>
      <c r="J945" s="11"/>
      <c r="K945" s="4" t="s">
        <v>165</v>
      </c>
      <c r="L945" s="11"/>
      <c r="M945" s="11"/>
      <c r="N945"/>
      <c r="O945"/>
      <c r="P945"/>
      <c r="Q945"/>
      <c r="R945"/>
      <c r="S945"/>
      <c r="T945"/>
      <c r="U945"/>
      <c r="V945"/>
      <c r="W945"/>
      <c r="X945"/>
      <c r="Y945"/>
      <c r="Z945" s="332"/>
      <c r="AA945" s="332"/>
      <c r="AB945" s="332"/>
      <c r="AC945" s="332"/>
      <c r="AD945"/>
      <c r="AE945"/>
      <c r="AF945"/>
      <c r="AG945"/>
      <c r="AH945"/>
      <c r="AI945"/>
      <c r="AJ945"/>
      <c r="AK945"/>
      <c r="AL945"/>
      <c r="AM945"/>
      <c r="AN945"/>
      <c r="AO945"/>
      <c r="AP945"/>
      <c r="AQ945"/>
      <c r="AR945"/>
      <c r="AS945"/>
      <c r="AT945"/>
      <c r="AU945"/>
      <c r="AV945"/>
      <c r="AW945"/>
      <c r="AX945"/>
      <c r="AY945"/>
      <c r="AZ945"/>
      <c r="BA945"/>
      <c r="BB945"/>
      <c r="BC945"/>
      <c r="BD945"/>
    </row>
    <row r="946" spans="2:56" ht="15.75" customHeight="1">
      <c r="B946" s="4"/>
      <c r="C946" s="6"/>
      <c r="D946" s="4" t="s">
        <v>166</v>
      </c>
      <c r="E946" s="11"/>
      <c r="F946" s="11"/>
      <c r="G946" s="11"/>
      <c r="H946" s="4" t="s">
        <v>167</v>
      </c>
      <c r="I946" s="11"/>
      <c r="J946" s="11"/>
      <c r="K946" s="4" t="s">
        <v>168</v>
      </c>
      <c r="L946" s="11"/>
      <c r="M946" s="11"/>
      <c r="N946"/>
      <c r="O946"/>
      <c r="P946"/>
      <c r="Q946"/>
      <c r="R946"/>
      <c r="S946"/>
      <c r="T946"/>
      <c r="U946"/>
      <c r="V946"/>
      <c r="W946"/>
      <c r="X946"/>
      <c r="Y946"/>
      <c r="Z946" s="332"/>
      <c r="AA946" s="332"/>
      <c r="AB946" s="332"/>
      <c r="AC946" s="332"/>
      <c r="AD946"/>
      <c r="AE946"/>
      <c r="AF946"/>
      <c r="AG946"/>
      <c r="AH946"/>
      <c r="AI946"/>
      <c r="AJ946"/>
      <c r="AK946"/>
      <c r="AL946"/>
      <c r="AM946"/>
      <c r="AN946"/>
      <c r="AO946"/>
      <c r="AP946"/>
      <c r="AQ946"/>
      <c r="AR946"/>
      <c r="AS946"/>
      <c r="AT946"/>
      <c r="AU946"/>
      <c r="AV946"/>
      <c r="AW946"/>
      <c r="AX946"/>
      <c r="AY946"/>
      <c r="AZ946"/>
      <c r="BA946"/>
      <c r="BB946"/>
      <c r="BC946"/>
      <c r="BD946"/>
    </row>
    <row r="947" spans="2:56" ht="15.75" customHeight="1">
      <c r="B947" s="4"/>
      <c r="C947" s="6"/>
      <c r="D947" s="4" t="s">
        <v>169</v>
      </c>
      <c r="E947" s="11"/>
      <c r="F947" s="11"/>
      <c r="G947" s="11"/>
      <c r="H947" s="4" t="s">
        <v>170</v>
      </c>
      <c r="I947" s="11"/>
      <c r="J947" s="11"/>
      <c r="K947" s="4" t="s">
        <v>171</v>
      </c>
      <c r="L947" s="11"/>
      <c r="M947" s="11"/>
      <c r="N947"/>
      <c r="O947"/>
      <c r="P947"/>
      <c r="Q947"/>
      <c r="R947"/>
      <c r="S947"/>
      <c r="T947"/>
      <c r="U947"/>
      <c r="V947"/>
      <c r="W947"/>
      <c r="X947"/>
      <c r="Y947"/>
      <c r="Z947" s="332"/>
      <c r="AA947" s="332"/>
      <c r="AB947" s="332"/>
      <c r="AC947" s="332"/>
      <c r="AD947"/>
      <c r="AE947"/>
      <c r="AF947"/>
      <c r="AG947"/>
      <c r="AH947"/>
      <c r="AI947"/>
      <c r="AJ947"/>
      <c r="AK947"/>
      <c r="AL947"/>
      <c r="AM947"/>
      <c r="AN947"/>
      <c r="AO947"/>
      <c r="AP947"/>
      <c r="AQ947"/>
      <c r="AR947"/>
      <c r="AS947"/>
      <c r="AT947"/>
      <c r="AU947"/>
      <c r="AV947"/>
      <c r="AW947"/>
      <c r="AX947"/>
      <c r="AY947"/>
      <c r="AZ947"/>
      <c r="BA947"/>
      <c r="BB947"/>
      <c r="BC947"/>
      <c r="BD947"/>
    </row>
    <row r="948" spans="2:56" ht="15.75" customHeight="1">
      <c r="B948" s="4"/>
      <c r="C948" s="6"/>
      <c r="D948" s="11"/>
      <c r="E948" s="11"/>
      <c r="F948" s="11"/>
      <c r="G948" s="11"/>
      <c r="H948" s="11"/>
      <c r="I948" s="11"/>
      <c r="J948" s="11"/>
      <c r="K948" s="11"/>
      <c r="L948" s="11"/>
      <c r="M948" s="11"/>
      <c r="N948"/>
      <c r="O948"/>
      <c r="P948"/>
      <c r="Q948"/>
      <c r="R948"/>
      <c r="S948"/>
      <c r="T948"/>
      <c r="U948"/>
      <c r="V948"/>
      <c r="W948"/>
      <c r="X948"/>
      <c r="Y948"/>
      <c r="Z948" s="332"/>
      <c r="AA948" s="332"/>
      <c r="AB948" s="332"/>
      <c r="AC948" s="332"/>
      <c r="AD948"/>
      <c r="AE948"/>
      <c r="AF948"/>
      <c r="AG948"/>
      <c r="AH948"/>
      <c r="AI948"/>
      <c r="AJ948"/>
      <c r="AK948"/>
      <c r="AL948"/>
      <c r="AM948"/>
      <c r="AN948"/>
      <c r="AO948"/>
      <c r="AP948"/>
      <c r="AQ948"/>
      <c r="AR948"/>
      <c r="AS948"/>
      <c r="AT948"/>
      <c r="AU948"/>
      <c r="AV948"/>
      <c r="AW948"/>
      <c r="AX948"/>
      <c r="AY948"/>
      <c r="AZ948"/>
      <c r="BA948"/>
      <c r="BB948"/>
      <c r="BC948"/>
      <c r="BD948"/>
    </row>
    <row r="949" spans="2:56" ht="15.75" customHeight="1">
      <c r="B949" s="4"/>
      <c r="C949" s="6"/>
      <c r="D949" s="11"/>
      <c r="E949" s="11"/>
      <c r="F949" s="11"/>
      <c r="G949" s="11"/>
      <c r="H949" s="11"/>
      <c r="I949" s="11"/>
      <c r="J949" s="11"/>
      <c r="K949" s="11"/>
      <c r="L949" s="11"/>
      <c r="M949" s="11"/>
      <c r="N949"/>
      <c r="O949"/>
      <c r="P949"/>
      <c r="Q949"/>
      <c r="R949"/>
      <c r="S949"/>
      <c r="T949"/>
      <c r="U949"/>
      <c r="V949"/>
      <c r="W949"/>
      <c r="X949"/>
      <c r="Y949"/>
      <c r="Z949" s="332"/>
      <c r="AA949" s="332"/>
      <c r="AB949" s="332"/>
      <c r="AC949" s="332"/>
      <c r="AD949"/>
      <c r="AE949"/>
      <c r="AF949"/>
      <c r="AG949"/>
      <c r="AH949"/>
      <c r="AI949"/>
      <c r="AJ949"/>
      <c r="AK949"/>
      <c r="AL949"/>
      <c r="AM949"/>
      <c r="AN949"/>
      <c r="AO949"/>
      <c r="AP949"/>
      <c r="AQ949"/>
      <c r="AR949"/>
      <c r="AS949"/>
      <c r="AT949"/>
      <c r="AU949"/>
      <c r="AV949"/>
      <c r="AW949"/>
      <c r="AX949"/>
      <c r="AY949"/>
      <c r="AZ949"/>
      <c r="BA949"/>
      <c r="BB949"/>
      <c r="BC949"/>
      <c r="BD949"/>
    </row>
    <row r="950" spans="2:56" ht="15.75" customHeight="1">
      <c r="B950" s="4"/>
      <c r="C950" s="6"/>
      <c r="D950" s="4" t="s">
        <v>172</v>
      </c>
      <c r="E950" s="11"/>
      <c r="F950" s="11"/>
      <c r="G950" s="11"/>
      <c r="H950" s="11"/>
      <c r="I950" s="11"/>
      <c r="J950" s="11"/>
      <c r="K950" s="11"/>
      <c r="L950" s="11"/>
      <c r="M950" s="11"/>
      <c r="N950"/>
      <c r="O950"/>
      <c r="P950"/>
      <c r="Q950"/>
      <c r="R950"/>
      <c r="S950"/>
      <c r="T950"/>
      <c r="U950"/>
      <c r="V950"/>
      <c r="W950"/>
      <c r="X950"/>
      <c r="Y950"/>
      <c r="Z950"/>
      <c r="AA950"/>
      <c r="AB950"/>
      <c r="AC950"/>
      <c r="AD950"/>
      <c r="AE950"/>
      <c r="AF950"/>
      <c r="AG950"/>
      <c r="AH950"/>
      <c r="AI950"/>
      <c r="AJ950"/>
      <c r="AK950"/>
      <c r="AL950"/>
      <c r="AM950"/>
      <c r="AN950"/>
      <c r="AO950"/>
      <c r="AP950"/>
      <c r="AQ950"/>
      <c r="AR950"/>
      <c r="AS950"/>
      <c r="AT950"/>
      <c r="AU950"/>
      <c r="AV950"/>
      <c r="AW950"/>
      <c r="AX950"/>
      <c r="AY950"/>
      <c r="AZ950"/>
      <c r="BA950"/>
      <c r="BB950"/>
      <c r="BC950"/>
      <c r="BD950"/>
    </row>
    <row r="951" spans="2:56" ht="15.75" customHeight="1">
      <c r="B951" s="4"/>
      <c r="C951" s="6"/>
      <c r="D951" s="6" t="s">
        <v>173</v>
      </c>
      <c r="E951" s="11"/>
      <c r="F951" s="11"/>
      <c r="G951" s="11"/>
      <c r="H951" s="11"/>
      <c r="I951" s="11"/>
      <c r="J951" s="11"/>
      <c r="K951" s="11"/>
      <c r="L951" s="11"/>
      <c r="M951" s="11"/>
      <c r="N951"/>
      <c r="O951"/>
      <c r="P951"/>
      <c r="Q951"/>
      <c r="R951"/>
      <c r="S951"/>
      <c r="T951"/>
      <c r="U951"/>
      <c r="V951"/>
      <c r="W951"/>
      <c r="X951"/>
      <c r="Y951"/>
      <c r="Z951"/>
      <c r="AA951"/>
      <c r="AB951"/>
      <c r="AC951"/>
      <c r="AD951"/>
      <c r="AE951"/>
      <c r="AF951"/>
      <c r="AG951"/>
      <c r="AH951"/>
      <c r="AI951"/>
      <c r="AJ951"/>
      <c r="AK951"/>
      <c r="AL951"/>
      <c r="AM951"/>
      <c r="AN951"/>
      <c r="AO951"/>
      <c r="AP951"/>
      <c r="AQ951"/>
      <c r="AR951"/>
      <c r="AS951"/>
      <c r="AT951"/>
      <c r="AU951"/>
      <c r="AV951"/>
      <c r="AW951"/>
      <c r="AX951"/>
      <c r="AY951"/>
      <c r="AZ951"/>
      <c r="BA951"/>
      <c r="BB951"/>
      <c r="BC951"/>
      <c r="BD951"/>
    </row>
    <row r="952" spans="2:56" ht="15.75" customHeight="1">
      <c r="B952" s="4"/>
      <c r="C952" s="6"/>
      <c r="D952" s="11"/>
      <c r="E952" s="11"/>
      <c r="F952" s="11"/>
      <c r="G952" s="11"/>
      <c r="H952" s="11"/>
      <c r="I952" s="11"/>
      <c r="J952" s="11"/>
      <c r="K952" s="11"/>
      <c r="L952" s="11"/>
      <c r="M952" s="11"/>
      <c r="N952"/>
      <c r="O952"/>
      <c r="P952"/>
      <c r="Q952"/>
      <c r="R952"/>
      <c r="S952"/>
      <c r="T952"/>
      <c r="U952"/>
      <c r="V952"/>
      <c r="W952"/>
      <c r="X952"/>
      <c r="Y952"/>
      <c r="Z952"/>
      <c r="AA952"/>
      <c r="AB952"/>
      <c r="AC952"/>
      <c r="AD952"/>
      <c r="AE952"/>
      <c r="AF952"/>
      <c r="AG952"/>
      <c r="AH952"/>
      <c r="AI952"/>
      <c r="AJ952"/>
      <c r="AK952"/>
      <c r="AL952"/>
      <c r="AM952"/>
      <c r="AN952"/>
      <c r="AO952"/>
      <c r="AP952"/>
      <c r="AQ952"/>
      <c r="AR952"/>
      <c r="AS952"/>
      <c r="AT952"/>
      <c r="AU952"/>
      <c r="AV952"/>
      <c r="AW952"/>
      <c r="AX952"/>
      <c r="AY952"/>
      <c r="AZ952"/>
      <c r="BA952"/>
      <c r="BB952"/>
      <c r="BC952"/>
      <c r="BD952"/>
    </row>
    <row r="953" spans="2:56" ht="15.75" customHeight="1">
      <c r="B953" s="4"/>
      <c r="C953" s="6"/>
      <c r="D953" s="4" t="s">
        <v>174</v>
      </c>
      <c r="E953" s="11"/>
      <c r="F953" s="11"/>
      <c r="G953" s="11"/>
      <c r="H953" s="11"/>
      <c r="I953" s="11"/>
      <c r="J953" s="11"/>
      <c r="K953" s="11"/>
      <c r="L953" s="11"/>
      <c r="M953" s="11"/>
      <c r="N953"/>
      <c r="O953"/>
      <c r="P953"/>
      <c r="Q953"/>
      <c r="R953"/>
      <c r="S953"/>
      <c r="T953"/>
      <c r="U953"/>
      <c r="V953"/>
      <c r="W953"/>
      <c r="X953"/>
      <c r="Y953"/>
      <c r="Z953"/>
      <c r="AA953"/>
      <c r="AB953"/>
      <c r="AC953"/>
      <c r="AD953"/>
      <c r="AE953"/>
      <c r="AF953"/>
      <c r="AG953"/>
      <c r="AH953"/>
      <c r="AI953"/>
      <c r="AJ953"/>
      <c r="AK953"/>
      <c r="AL953"/>
      <c r="AM953"/>
      <c r="AN953"/>
      <c r="AO953"/>
      <c r="AP953"/>
      <c r="AQ953"/>
      <c r="AR953"/>
      <c r="AS953"/>
      <c r="AT953"/>
      <c r="AU953"/>
      <c r="AV953"/>
      <c r="AW953"/>
      <c r="AX953"/>
      <c r="AY953"/>
      <c r="AZ953"/>
      <c r="BA953"/>
      <c r="BB953"/>
      <c r="BC953"/>
      <c r="BD953"/>
    </row>
    <row r="954" spans="2:56" ht="15.75" customHeight="1">
      <c r="B954" s="4"/>
      <c r="C954" s="6"/>
      <c r="D954" s="11"/>
      <c r="E954" s="11"/>
      <c r="F954" s="11"/>
      <c r="G954" s="11"/>
      <c r="H954" s="11"/>
      <c r="I954" s="11"/>
      <c r="J954" s="11"/>
      <c r="K954" s="11"/>
      <c r="L954" s="11"/>
      <c r="M954" s="11"/>
      <c r="N954"/>
      <c r="O954"/>
      <c r="P954"/>
      <c r="Q954"/>
      <c r="R954"/>
      <c r="S954"/>
      <c r="T954"/>
      <c r="U954"/>
      <c r="V954"/>
      <c r="W954"/>
      <c r="X954"/>
      <c r="Y954"/>
      <c r="Z954"/>
      <c r="AA954"/>
      <c r="AB954"/>
      <c r="AC954"/>
      <c r="AD954"/>
      <c r="AE954"/>
      <c r="AF954"/>
      <c r="AG954"/>
      <c r="AH954"/>
      <c r="AI954"/>
      <c r="AJ954"/>
      <c r="AK954"/>
      <c r="AL954"/>
      <c r="AM954"/>
      <c r="AN954"/>
      <c r="AO954"/>
      <c r="AP954"/>
      <c r="AQ954"/>
      <c r="AR954"/>
      <c r="AS954"/>
      <c r="AT954"/>
      <c r="AU954"/>
      <c r="AV954"/>
      <c r="AW954"/>
      <c r="AX954"/>
      <c r="AY954"/>
      <c r="AZ954"/>
      <c r="BA954"/>
      <c r="BB954"/>
      <c r="BC954"/>
      <c r="BD954"/>
    </row>
    <row r="955" spans="2:56" ht="15.75" customHeight="1">
      <c r="B955" s="4"/>
      <c r="C955" s="6"/>
      <c r="D955" s="4" t="s">
        <v>1151</v>
      </c>
      <c r="E955" s="11"/>
      <c r="F955" s="11"/>
      <c r="G955" s="11"/>
      <c r="H955" s="11"/>
      <c r="I955" s="11"/>
      <c r="J955" s="11"/>
      <c r="K955" s="11"/>
      <c r="L955" s="11"/>
      <c r="M955" s="11"/>
      <c r="N955"/>
      <c r="O955"/>
      <c r="P955"/>
      <c r="Q955"/>
      <c r="R955"/>
      <c r="S955"/>
      <c r="T955"/>
      <c r="U955"/>
      <c r="V955"/>
      <c r="W955"/>
      <c r="X955"/>
      <c r="Y955"/>
      <c r="Z955"/>
      <c r="AA955"/>
      <c r="AB955"/>
      <c r="AC955"/>
      <c r="AD955"/>
      <c r="AE955"/>
      <c r="AF955"/>
      <c r="AG955"/>
      <c r="AH955"/>
      <c r="AI955"/>
      <c r="AJ955"/>
      <c r="AK955"/>
      <c r="AL955"/>
      <c r="AM955"/>
      <c r="AN955"/>
      <c r="AO955"/>
      <c r="AP955"/>
      <c r="AQ955"/>
      <c r="AR955"/>
      <c r="AS955"/>
      <c r="AT955"/>
      <c r="AU955"/>
      <c r="AV955"/>
      <c r="AW955"/>
      <c r="AX955"/>
      <c r="AY955"/>
      <c r="AZ955"/>
      <c r="BA955"/>
      <c r="BB955"/>
      <c r="BC955"/>
      <c r="BD955"/>
    </row>
    <row r="956" spans="2:56" ht="15.75" customHeight="1">
      <c r="B956" s="4"/>
      <c r="C956" s="6"/>
      <c r="D956" s="11"/>
      <c r="E956" s="11"/>
      <c r="F956" s="11"/>
      <c r="G956" s="11"/>
      <c r="H956" s="11"/>
      <c r="I956" s="11"/>
      <c r="J956" s="11"/>
      <c r="K956" s="11"/>
      <c r="L956" s="11"/>
      <c r="M956" s="11"/>
      <c r="N956"/>
      <c r="O956"/>
      <c r="P956"/>
      <c r="Q956"/>
      <c r="R956"/>
      <c r="S956"/>
      <c r="T956"/>
      <c r="U956"/>
      <c r="V956"/>
      <c r="W956"/>
      <c r="X956"/>
      <c r="Y956"/>
      <c r="Z956"/>
      <c r="AA956"/>
      <c r="AB956"/>
      <c r="AC956"/>
      <c r="AD956"/>
      <c r="AE956"/>
      <c r="AF956"/>
      <c r="AG956"/>
      <c r="AH956"/>
      <c r="AI956"/>
      <c r="AJ956"/>
      <c r="AK956"/>
      <c r="AL956"/>
      <c r="AM956"/>
      <c r="AN956"/>
      <c r="AO956"/>
      <c r="AP956"/>
      <c r="AQ956"/>
      <c r="AR956"/>
      <c r="AS956"/>
      <c r="AT956"/>
      <c r="AU956"/>
      <c r="AV956"/>
      <c r="AW956"/>
      <c r="AX956"/>
      <c r="AY956"/>
      <c r="AZ956"/>
      <c r="BA956"/>
      <c r="BB956"/>
      <c r="BC956"/>
      <c r="BD956"/>
    </row>
    <row r="957" spans="2:56" ht="15.75" customHeight="1">
      <c r="B957" s="4"/>
      <c r="C957" s="6"/>
      <c r="D957" s="11"/>
      <c r="E957" s="11"/>
      <c r="F957" s="11"/>
      <c r="G957" s="11"/>
      <c r="H957" s="11"/>
      <c r="I957" s="11"/>
      <c r="J957" s="11"/>
      <c r="K957" s="11"/>
      <c r="L957" s="11"/>
      <c r="M957" s="11"/>
      <c r="N957"/>
      <c r="O957"/>
      <c r="P957"/>
      <c r="Q957"/>
      <c r="R957"/>
      <c r="S957"/>
      <c r="T957"/>
      <c r="U957"/>
      <c r="V957"/>
      <c r="W957"/>
      <c r="X957"/>
      <c r="Y957"/>
      <c r="Z957"/>
      <c r="AA957"/>
      <c r="AB957"/>
      <c r="AC957"/>
      <c r="AD957"/>
      <c r="AE957"/>
      <c r="AF957"/>
      <c r="AG957"/>
      <c r="AH957"/>
      <c r="AI957"/>
      <c r="AJ957"/>
      <c r="AK957"/>
      <c r="AL957"/>
      <c r="AM957"/>
      <c r="AN957"/>
      <c r="AO957"/>
      <c r="AP957"/>
      <c r="AQ957"/>
      <c r="AR957"/>
      <c r="AS957"/>
      <c r="AT957"/>
      <c r="AU957"/>
      <c r="AV957"/>
      <c r="AW957"/>
      <c r="AX957"/>
      <c r="AY957"/>
      <c r="AZ957"/>
      <c r="BA957"/>
      <c r="BB957"/>
      <c r="BC957"/>
      <c r="BD957"/>
    </row>
    <row r="958" spans="2:56" ht="15.75" customHeight="1">
      <c r="B958" s="4"/>
      <c r="C958" s="6"/>
      <c r="D958" s="6" t="s">
        <v>1152</v>
      </c>
      <c r="E958" s="11"/>
      <c r="F958" s="11"/>
      <c r="G958" s="11"/>
      <c r="H958" s="11"/>
      <c r="I958" s="11"/>
      <c r="J958" s="11"/>
      <c r="K958" s="11"/>
      <c r="L958" s="11"/>
      <c r="M958" s="11"/>
      <c r="N958"/>
      <c r="O958"/>
      <c r="P958"/>
      <c r="Q958"/>
      <c r="R958"/>
      <c r="S958"/>
      <c r="T958"/>
      <c r="U958"/>
      <c r="V958"/>
      <c r="W958"/>
      <c r="X958"/>
      <c r="Y958"/>
      <c r="Z958"/>
      <c r="AA958"/>
      <c r="AB958"/>
      <c r="AC958"/>
      <c r="AD958"/>
      <c r="AE958"/>
      <c r="AF958"/>
      <c r="AG958"/>
      <c r="AH958"/>
      <c r="AI958"/>
      <c r="AJ958"/>
      <c r="AK958"/>
      <c r="AL958"/>
      <c r="AM958"/>
      <c r="AN958"/>
      <c r="AO958"/>
      <c r="AP958"/>
      <c r="AQ958"/>
      <c r="AR958"/>
      <c r="AS958"/>
      <c r="AT958"/>
      <c r="AU958"/>
      <c r="AV958"/>
      <c r="AW958"/>
      <c r="AX958"/>
      <c r="AY958"/>
      <c r="AZ958"/>
      <c r="BA958"/>
      <c r="BB958"/>
      <c r="BC958"/>
      <c r="BD958"/>
    </row>
    <row r="959" spans="2:56" ht="15.75" customHeight="1">
      <c r="B959" s="4"/>
      <c r="C959" s="6"/>
      <c r="D959" s="6" t="s">
        <v>1153</v>
      </c>
      <c r="E959" s="11"/>
      <c r="F959" s="11"/>
      <c r="G959" s="11"/>
      <c r="H959" s="11"/>
      <c r="I959" s="11"/>
      <c r="J959" s="11"/>
      <c r="K959" s="11"/>
      <c r="L959" s="11"/>
      <c r="M959" s="11"/>
      <c r="N959"/>
      <c r="O959"/>
      <c r="P959"/>
      <c r="Q959"/>
      <c r="R959"/>
      <c r="S959"/>
      <c r="T959"/>
      <c r="U959"/>
      <c r="V959"/>
      <c r="W959"/>
      <c r="X959"/>
      <c r="Y959"/>
      <c r="Z959"/>
      <c r="AA959"/>
      <c r="AB959"/>
      <c r="AC959"/>
      <c r="AD959"/>
      <c r="AE959"/>
      <c r="AF959"/>
      <c r="AG959"/>
      <c r="AH959"/>
      <c r="AI959"/>
      <c r="AJ959"/>
      <c r="AK959"/>
      <c r="AL959"/>
      <c r="AM959"/>
      <c r="AN959"/>
      <c r="AO959"/>
      <c r="AP959"/>
      <c r="AQ959"/>
      <c r="AR959"/>
      <c r="AS959"/>
      <c r="AT959"/>
      <c r="AU959"/>
      <c r="AV959"/>
      <c r="AW959"/>
      <c r="AX959"/>
      <c r="AY959"/>
      <c r="AZ959"/>
      <c r="BA959"/>
      <c r="BB959"/>
      <c r="BC959"/>
      <c r="BD959"/>
    </row>
    <row r="960" spans="2:56" ht="15.75" customHeight="1">
      <c r="B960" s="4"/>
      <c r="C960" s="6"/>
      <c r="D960" s="11"/>
      <c r="E960" s="11"/>
      <c r="F960" s="11"/>
      <c r="G960" s="11"/>
      <c r="H960" s="11"/>
      <c r="I960" s="11"/>
      <c r="J960" s="11"/>
      <c r="K960" s="11"/>
      <c r="L960" s="11"/>
      <c r="M960" s="11"/>
      <c r="N960"/>
      <c r="O960"/>
      <c r="P960"/>
      <c r="Q960"/>
      <c r="R960"/>
      <c r="S960"/>
      <c r="T960"/>
      <c r="U960"/>
      <c r="V960"/>
      <c r="W960"/>
      <c r="X960"/>
      <c r="Y960"/>
      <c r="Z960"/>
      <c r="AA960"/>
      <c r="AB960"/>
      <c r="AC960"/>
      <c r="AD960"/>
      <c r="AE960"/>
      <c r="AF960"/>
      <c r="AG960"/>
      <c r="AH960"/>
      <c r="AI960"/>
      <c r="AJ960"/>
      <c r="AK960"/>
      <c r="AL960"/>
      <c r="AM960"/>
      <c r="AN960"/>
      <c r="AO960"/>
      <c r="AP960"/>
      <c r="AQ960"/>
      <c r="AR960"/>
      <c r="AS960"/>
      <c r="AT960"/>
      <c r="AU960"/>
      <c r="AV960"/>
      <c r="AW960"/>
      <c r="AX960"/>
      <c r="AY960"/>
      <c r="AZ960"/>
      <c r="BA960"/>
      <c r="BB960"/>
      <c r="BC960"/>
      <c r="BD960"/>
    </row>
    <row r="961" spans="2:56" ht="15.75" customHeight="1">
      <c r="B961" s="6" t="s">
        <v>1154</v>
      </c>
      <c r="C961" s="6"/>
      <c r="D961" s="11"/>
      <c r="E961" s="11"/>
      <c r="F961" s="11"/>
      <c r="G961" s="11"/>
      <c r="H961" s="11"/>
      <c r="I961" s="11"/>
      <c r="J961" s="11"/>
      <c r="K961" s="11"/>
      <c r="L961" s="11"/>
      <c r="M961" s="11"/>
      <c r="N961"/>
      <c r="O961"/>
      <c r="P961"/>
      <c r="Q961"/>
      <c r="R961"/>
      <c r="S961"/>
      <c r="T961"/>
      <c r="U961"/>
      <c r="V961"/>
      <c r="W961"/>
      <c r="X961"/>
      <c r="Y961"/>
      <c r="Z961"/>
      <c r="AA961"/>
      <c r="AB961"/>
      <c r="AC961"/>
      <c r="AD961"/>
      <c r="AE961"/>
      <c r="AF961"/>
      <c r="AG961"/>
      <c r="AH961"/>
      <c r="AI961"/>
      <c r="AJ961"/>
      <c r="AK961"/>
      <c r="AL961"/>
      <c r="AM961"/>
      <c r="AN961"/>
      <c r="AO961"/>
      <c r="AP961"/>
      <c r="AQ961"/>
      <c r="AR961"/>
      <c r="AS961"/>
      <c r="AT961"/>
      <c r="AU961"/>
      <c r="AV961"/>
      <c r="AW961"/>
      <c r="AX961"/>
      <c r="AY961"/>
      <c r="AZ961"/>
      <c r="BA961"/>
      <c r="BB961"/>
      <c r="BC961"/>
      <c r="BD961"/>
    </row>
    <row r="962" spans="2:56" ht="15.75" customHeight="1">
      <c r="B962" s="4"/>
      <c r="C962" s="6"/>
      <c r="D962" s="11"/>
      <c r="E962" s="11"/>
      <c r="F962" s="11"/>
      <c r="G962" s="11"/>
      <c r="H962" s="11"/>
      <c r="I962" s="11"/>
      <c r="J962" s="11"/>
      <c r="K962" s="11"/>
      <c r="L962" s="11"/>
      <c r="M962" s="11"/>
      <c r="N962"/>
      <c r="O962"/>
      <c r="P962"/>
      <c r="Q962"/>
      <c r="R962"/>
      <c r="S962"/>
      <c r="T962"/>
      <c r="U962"/>
      <c r="V962"/>
      <c r="W962"/>
      <c r="X962"/>
      <c r="Y962"/>
      <c r="Z962"/>
      <c r="AA962"/>
      <c r="AB962"/>
      <c r="AC962"/>
      <c r="AD962"/>
      <c r="AE962"/>
      <c r="AF962"/>
      <c r="AG962"/>
      <c r="AH962"/>
      <c r="AI962"/>
      <c r="AJ962"/>
      <c r="AK962"/>
      <c r="AL962"/>
      <c r="AM962"/>
      <c r="AN962"/>
      <c r="AO962"/>
      <c r="AP962"/>
      <c r="AQ962"/>
      <c r="AR962"/>
      <c r="AS962"/>
      <c r="AT962"/>
      <c r="AU962"/>
      <c r="AV962"/>
      <c r="AW962"/>
      <c r="AX962"/>
      <c r="AY962"/>
      <c r="AZ962"/>
      <c r="BA962"/>
      <c r="BB962"/>
      <c r="BC962"/>
      <c r="BD962"/>
    </row>
    <row r="963" spans="2:56" ht="15.75" customHeight="1">
      <c r="B963" s="4"/>
      <c r="C963" s="6" t="s">
        <v>55</v>
      </c>
      <c r="D963" s="11"/>
      <c r="E963" s="11"/>
      <c r="F963" s="11"/>
      <c r="G963" s="11"/>
      <c r="H963" s="11"/>
      <c r="I963" s="11"/>
      <c r="J963" s="11"/>
      <c r="K963" s="11"/>
      <c r="L963" s="11"/>
      <c r="M963" s="11"/>
      <c r="N963"/>
      <c r="O963"/>
      <c r="P963"/>
      <c r="Q963"/>
      <c r="R963"/>
      <c r="S963"/>
      <c r="T963"/>
      <c r="U963"/>
      <c r="V963"/>
      <c r="W963"/>
      <c r="X963"/>
      <c r="Y963"/>
      <c r="Z963"/>
      <c r="AA963"/>
      <c r="AB963"/>
      <c r="AC963"/>
      <c r="AD963"/>
      <c r="AE963"/>
      <c r="AF963"/>
      <c r="AG963"/>
      <c r="AH963"/>
      <c r="AI963"/>
      <c r="AJ963"/>
      <c r="AK963"/>
      <c r="AL963"/>
      <c r="AM963"/>
      <c r="AN963"/>
      <c r="AO963"/>
      <c r="AP963"/>
      <c r="AQ963"/>
      <c r="AR963"/>
      <c r="AS963"/>
      <c r="AT963"/>
      <c r="AU963"/>
      <c r="AV963"/>
      <c r="AW963"/>
      <c r="AX963"/>
      <c r="AY963"/>
      <c r="AZ963"/>
      <c r="BA963"/>
      <c r="BB963"/>
      <c r="BC963"/>
      <c r="BD963"/>
    </row>
    <row r="964" spans="2:56" ht="15.75" customHeight="1">
      <c r="B964" s="4"/>
      <c r="C964" s="11"/>
      <c r="D964" s="11"/>
      <c r="E964" s="11"/>
      <c r="F964" s="11"/>
      <c r="G964" s="11"/>
      <c r="H964" s="11"/>
      <c r="I964" s="11"/>
      <c r="J964" s="11"/>
      <c r="K964" s="11"/>
      <c r="L964" s="11"/>
      <c r="M964" s="11"/>
      <c r="N964"/>
      <c r="O964"/>
      <c r="P964"/>
      <c r="Q964"/>
      <c r="R964"/>
      <c r="S964"/>
      <c r="T964"/>
      <c r="U964"/>
      <c r="V964"/>
      <c r="W964"/>
      <c r="X964"/>
      <c r="Y964"/>
      <c r="Z964"/>
      <c r="AA964"/>
      <c r="AB964"/>
      <c r="AC964"/>
      <c r="AD964"/>
      <c r="AE964"/>
      <c r="AF964"/>
      <c r="AG964"/>
      <c r="AH964"/>
      <c r="AI964"/>
      <c r="AJ964"/>
      <c r="AK964"/>
      <c r="AL964"/>
      <c r="AM964"/>
      <c r="AN964"/>
      <c r="AO964"/>
      <c r="AP964"/>
      <c r="AQ964"/>
      <c r="AR964"/>
      <c r="AS964"/>
      <c r="AT964"/>
      <c r="AU964"/>
      <c r="AV964"/>
      <c r="AW964"/>
      <c r="AX964"/>
      <c r="AY964"/>
      <c r="AZ964"/>
      <c r="BA964"/>
      <c r="BB964"/>
      <c r="BC964"/>
      <c r="BD964"/>
    </row>
    <row r="965" spans="2:56" ht="15.75" customHeight="1">
      <c r="B965" s="4"/>
      <c r="C965" s="11"/>
      <c r="D965" s="11"/>
      <c r="E965" s="11"/>
      <c r="F965" s="11"/>
      <c r="G965" s="11"/>
      <c r="H965" s="11"/>
      <c r="I965" s="11"/>
      <c r="J965" s="11"/>
      <c r="K965" s="11"/>
      <c r="L965" s="11"/>
      <c r="M965" s="11"/>
      <c r="N965"/>
      <c r="O965"/>
      <c r="P965"/>
      <c r="Q965"/>
      <c r="R965"/>
      <c r="S965"/>
      <c r="T965"/>
      <c r="U965"/>
      <c r="V965"/>
      <c r="W965"/>
      <c r="X965"/>
      <c r="Y965"/>
      <c r="Z965"/>
      <c r="AA965"/>
      <c r="AB965"/>
      <c r="AC965"/>
      <c r="AD965"/>
      <c r="AE965"/>
      <c r="AF965"/>
      <c r="AG965"/>
      <c r="AH965"/>
      <c r="AI965"/>
      <c r="AJ965"/>
      <c r="AK965"/>
      <c r="AL965"/>
      <c r="AM965"/>
      <c r="AN965"/>
      <c r="AO965"/>
      <c r="AP965"/>
      <c r="AQ965"/>
      <c r="AR965"/>
      <c r="AS965"/>
      <c r="AT965"/>
      <c r="AU965"/>
      <c r="AV965"/>
      <c r="AW965"/>
      <c r="AX965"/>
      <c r="AY965"/>
      <c r="AZ965"/>
      <c r="BA965"/>
      <c r="BB965"/>
      <c r="BC965"/>
      <c r="BD965"/>
    </row>
    <row r="966" spans="2:56" ht="15.75" customHeight="1">
      <c r="B966" s="4"/>
      <c r="C966" s="11"/>
      <c r="D966" s="11"/>
      <c r="E966" s="11"/>
      <c r="F966" s="11"/>
      <c r="G966" s="11"/>
      <c r="H966" s="11"/>
      <c r="I966" s="11"/>
      <c r="J966" s="11"/>
      <c r="K966" s="11"/>
      <c r="L966" s="11"/>
      <c r="M966" s="11"/>
      <c r="N966"/>
      <c r="O966"/>
      <c r="P966"/>
      <c r="Q966"/>
      <c r="R966"/>
      <c r="S966"/>
      <c r="T966"/>
      <c r="U966"/>
      <c r="V966"/>
      <c r="W966"/>
      <c r="X966"/>
      <c r="Y966"/>
      <c r="Z966"/>
      <c r="AA966"/>
      <c r="AB966"/>
      <c r="AC966"/>
      <c r="AD966"/>
      <c r="AE966"/>
      <c r="AF966"/>
      <c r="AG966"/>
      <c r="AH966"/>
      <c r="AI966"/>
      <c r="AJ966"/>
      <c r="AK966"/>
      <c r="AL966"/>
      <c r="AM966"/>
      <c r="AN966"/>
      <c r="AO966"/>
      <c r="AP966"/>
      <c r="AQ966"/>
      <c r="AR966"/>
      <c r="AS966"/>
      <c r="AT966"/>
      <c r="AU966"/>
      <c r="AV966"/>
      <c r="AW966"/>
      <c r="AX966"/>
      <c r="AY966"/>
      <c r="AZ966"/>
      <c r="BA966"/>
      <c r="BB966"/>
      <c r="BC966"/>
      <c r="BD966"/>
    </row>
    <row r="967" spans="2:56" ht="15.75" customHeight="1">
      <c r="B967" s="4"/>
      <c r="C967" s="11"/>
      <c r="D967" s="11"/>
      <c r="E967" s="11"/>
      <c r="F967" s="11"/>
      <c r="G967" s="11"/>
      <c r="H967" s="11"/>
      <c r="I967" s="11"/>
      <c r="J967" s="11"/>
      <c r="K967" s="11"/>
      <c r="L967" s="11"/>
      <c r="M967" s="11"/>
      <c r="N967"/>
      <c r="O967"/>
      <c r="P967"/>
      <c r="Q967"/>
      <c r="R967"/>
      <c r="S967"/>
      <c r="T967"/>
      <c r="U967"/>
      <c r="V967"/>
      <c r="W967"/>
      <c r="X967"/>
      <c r="Y967"/>
      <c r="Z967"/>
      <c r="AA967"/>
      <c r="AB967"/>
      <c r="AC967"/>
      <c r="AD967"/>
      <c r="AE967"/>
      <c r="AF967"/>
      <c r="AG967"/>
      <c r="AH967"/>
      <c r="AI967"/>
      <c r="AJ967"/>
      <c r="AK967"/>
      <c r="AL967"/>
      <c r="AM967"/>
      <c r="AN967"/>
      <c r="AO967"/>
      <c r="AP967"/>
      <c r="AQ967"/>
      <c r="AR967"/>
      <c r="AS967"/>
      <c r="AT967"/>
      <c r="AU967"/>
      <c r="AV967"/>
      <c r="AW967"/>
      <c r="AX967"/>
      <c r="AY967"/>
      <c r="AZ967"/>
      <c r="BA967"/>
      <c r="BB967"/>
      <c r="BC967"/>
      <c r="BD967"/>
    </row>
    <row r="968" spans="2:56" ht="15.75" customHeight="1">
      <c r="B968" s="4"/>
      <c r="C968" s="11"/>
      <c r="D968" s="11"/>
      <c r="E968" s="11"/>
      <c r="F968" s="11"/>
      <c r="G968" s="11"/>
      <c r="H968" s="11"/>
      <c r="I968" s="11"/>
      <c r="J968" s="11"/>
      <c r="K968" s="11"/>
      <c r="L968" s="11"/>
      <c r="M968" s="11"/>
      <c r="N968"/>
      <c r="O968"/>
      <c r="P968"/>
      <c r="Q968"/>
      <c r="R968"/>
      <c r="S968"/>
      <c r="T968"/>
      <c r="U968"/>
      <c r="V968"/>
      <c r="W968"/>
      <c r="X968"/>
      <c r="Y968"/>
      <c r="Z968"/>
      <c r="AA968"/>
      <c r="AB968"/>
      <c r="AC968"/>
      <c r="AD968"/>
      <c r="AE968"/>
      <c r="AF968"/>
      <c r="AG968"/>
      <c r="AH968"/>
      <c r="AI968"/>
      <c r="AJ968"/>
      <c r="AK968"/>
      <c r="AL968"/>
      <c r="AM968"/>
      <c r="AN968"/>
      <c r="AO968"/>
      <c r="AP968"/>
      <c r="AQ968"/>
      <c r="AR968"/>
      <c r="AS968"/>
      <c r="AT968"/>
      <c r="AU968"/>
      <c r="AV968"/>
      <c r="AW968"/>
      <c r="AX968"/>
      <c r="AY968"/>
      <c r="AZ968"/>
      <c r="BA968"/>
      <c r="BB968"/>
      <c r="BC968"/>
      <c r="BD968"/>
    </row>
    <row r="969" spans="2:56" ht="15.75" customHeight="1">
      <c r="B969" s="4"/>
      <c r="C969" s="11"/>
      <c r="D969" s="11"/>
      <c r="E969" s="11"/>
      <c r="F969" s="11"/>
      <c r="G969" s="11"/>
      <c r="H969" s="11"/>
      <c r="I969" s="11"/>
      <c r="J969" s="11"/>
      <c r="K969" s="11"/>
      <c r="L969" s="11"/>
      <c r="M969" s="11"/>
      <c r="N969"/>
      <c r="O969"/>
      <c r="P969"/>
      <c r="Q969"/>
      <c r="R969"/>
      <c r="S969"/>
      <c r="T969"/>
      <c r="U969"/>
      <c r="V969"/>
      <c r="W969"/>
      <c r="X969"/>
      <c r="Y969"/>
      <c r="Z969"/>
      <c r="AA969"/>
      <c r="AB969"/>
      <c r="AC969"/>
      <c r="AD969"/>
      <c r="AE969"/>
      <c r="AF969"/>
      <c r="AG969"/>
      <c r="AH969"/>
      <c r="AI969"/>
      <c r="AJ969"/>
      <c r="AK969"/>
      <c r="AL969"/>
      <c r="AM969"/>
      <c r="AN969"/>
      <c r="AO969"/>
      <c r="AP969"/>
      <c r="AQ969"/>
      <c r="AR969"/>
      <c r="AS969"/>
      <c r="AT969"/>
      <c r="AU969"/>
      <c r="AV969"/>
      <c r="AW969"/>
      <c r="AX969"/>
      <c r="AY969"/>
      <c r="AZ969"/>
      <c r="BA969"/>
      <c r="BB969"/>
      <c r="BC969"/>
      <c r="BD969"/>
    </row>
    <row r="970" spans="2:56" ht="15.75" customHeight="1">
      <c r="B970" s="4"/>
      <c r="C970" s="11"/>
      <c r="D970" s="11"/>
      <c r="E970" s="11"/>
      <c r="F970" s="11"/>
      <c r="G970" s="11"/>
      <c r="H970" s="11"/>
      <c r="I970" s="11"/>
      <c r="J970" s="11"/>
      <c r="K970" s="11"/>
      <c r="L970" s="11"/>
      <c r="M970" s="11"/>
      <c r="N970"/>
      <c r="O970"/>
      <c r="P970"/>
      <c r="Q970"/>
      <c r="R970"/>
      <c r="S970"/>
      <c r="T970"/>
      <c r="U970"/>
      <c r="V970"/>
      <c r="W970"/>
      <c r="X970"/>
      <c r="Y970"/>
      <c r="Z970"/>
      <c r="AA970"/>
      <c r="AB970"/>
      <c r="AC970"/>
      <c r="AD970"/>
      <c r="AE970"/>
      <c r="AF970"/>
      <c r="AG970"/>
      <c r="AH970"/>
      <c r="AI970"/>
      <c r="AJ970"/>
      <c r="AK970"/>
      <c r="AL970"/>
      <c r="AM970"/>
      <c r="AN970"/>
      <c r="AO970"/>
      <c r="AP970"/>
      <c r="AQ970"/>
      <c r="AR970"/>
      <c r="AS970"/>
      <c r="AT970"/>
      <c r="AU970"/>
      <c r="AV970"/>
      <c r="AW970"/>
      <c r="AX970"/>
      <c r="AY970"/>
      <c r="AZ970"/>
      <c r="BA970"/>
      <c r="BB970"/>
      <c r="BC970"/>
      <c r="BD970"/>
    </row>
    <row r="971" spans="2:56" ht="15.75" customHeight="1">
      <c r="B971" s="4"/>
      <c r="C971" s="11"/>
      <c r="D971" s="11"/>
      <c r="E971" s="11"/>
      <c r="F971" s="11"/>
      <c r="G971" s="11"/>
      <c r="H971" s="11"/>
      <c r="I971" s="11"/>
      <c r="J971" s="11"/>
      <c r="K971" s="11"/>
      <c r="L971" s="11"/>
      <c r="M971" s="11"/>
      <c r="N971"/>
      <c r="O971"/>
      <c r="P971"/>
      <c r="Q971"/>
      <c r="R971"/>
      <c r="S971"/>
      <c r="T971"/>
      <c r="U971"/>
      <c r="V971"/>
      <c r="W971"/>
      <c r="X971"/>
      <c r="Y971"/>
      <c r="Z971"/>
      <c r="AA971"/>
      <c r="AB971"/>
      <c r="AC971"/>
      <c r="AD971"/>
      <c r="AE971"/>
      <c r="AF971"/>
      <c r="AG971"/>
      <c r="AH971"/>
      <c r="AI971"/>
      <c r="AJ971"/>
      <c r="AK971"/>
      <c r="AL971"/>
      <c r="AM971"/>
      <c r="AN971"/>
      <c r="AO971"/>
      <c r="AP971"/>
      <c r="AQ971"/>
      <c r="AR971"/>
      <c r="AS971"/>
      <c r="AT971"/>
      <c r="AU971"/>
      <c r="AV971"/>
      <c r="AW971"/>
      <c r="AX971"/>
      <c r="AY971"/>
      <c r="AZ971"/>
      <c r="BA971"/>
      <c r="BB971"/>
      <c r="BC971"/>
      <c r="BD971"/>
    </row>
    <row r="972" spans="2:56" ht="15.75" customHeight="1">
      <c r="B972" s="4"/>
      <c r="C972" s="11"/>
      <c r="D972" s="11"/>
      <c r="E972" s="11"/>
      <c r="F972" s="11"/>
      <c r="G972" s="11"/>
      <c r="H972" s="11"/>
      <c r="I972" s="11"/>
      <c r="J972" s="11"/>
      <c r="K972" s="11"/>
      <c r="L972" s="11"/>
      <c r="M972" s="11"/>
      <c r="N972"/>
      <c r="O972"/>
      <c r="P972"/>
      <c r="Q972"/>
      <c r="R972"/>
      <c r="S972"/>
      <c r="T972"/>
      <c r="U972"/>
      <c r="V972"/>
      <c r="W972"/>
      <c r="X972"/>
      <c r="Y972"/>
      <c r="Z972"/>
      <c r="AA972"/>
      <c r="AB972"/>
      <c r="AC972"/>
      <c r="AD972"/>
      <c r="AE972"/>
      <c r="AF972"/>
      <c r="AG972"/>
      <c r="AH972"/>
      <c r="AI972"/>
      <c r="AJ972"/>
      <c r="AK972"/>
      <c r="AL972"/>
      <c r="AM972"/>
      <c r="AN972"/>
      <c r="AO972"/>
      <c r="AP972"/>
      <c r="AQ972"/>
      <c r="AR972"/>
      <c r="AS972"/>
      <c r="AT972"/>
      <c r="AU972"/>
      <c r="AV972"/>
      <c r="AW972"/>
      <c r="AX972"/>
      <c r="AY972"/>
      <c r="AZ972"/>
      <c r="BA972"/>
      <c r="BB972"/>
      <c r="BC972"/>
      <c r="BD972"/>
    </row>
    <row r="973" spans="2:56" ht="15.75" customHeight="1">
      <c r="B973" s="4"/>
      <c r="C973" s="11"/>
      <c r="D973" s="11"/>
      <c r="E973" s="11"/>
      <c r="F973" s="11"/>
      <c r="G973" s="11"/>
      <c r="H973" s="11"/>
      <c r="I973" s="11"/>
      <c r="J973" s="11"/>
      <c r="K973" s="11"/>
      <c r="L973" s="11"/>
      <c r="M973" s="11"/>
      <c r="N973"/>
      <c r="O973"/>
      <c r="P973"/>
      <c r="Q973"/>
      <c r="R973"/>
      <c r="S973"/>
      <c r="T973"/>
      <c r="U973"/>
      <c r="V973"/>
      <c r="W973"/>
      <c r="X973"/>
      <c r="Y973"/>
      <c r="Z973"/>
      <c r="AA973"/>
      <c r="AB973"/>
      <c r="AC973"/>
      <c r="AD973"/>
      <c r="AE973"/>
      <c r="AF973"/>
      <c r="AG973"/>
      <c r="AH973"/>
      <c r="AI973"/>
      <c r="AJ973"/>
      <c r="AK973"/>
      <c r="AL973"/>
      <c r="AM973"/>
      <c r="AN973"/>
      <c r="AO973"/>
      <c r="AP973"/>
      <c r="AQ973"/>
      <c r="AR973"/>
      <c r="AS973"/>
      <c r="AT973"/>
      <c r="AU973"/>
      <c r="AV973"/>
      <c r="AW973"/>
      <c r="AX973"/>
      <c r="AY973"/>
      <c r="AZ973"/>
      <c r="BA973"/>
      <c r="BB973"/>
      <c r="BC973"/>
      <c r="BD973"/>
    </row>
    <row r="974" spans="2:56" ht="15.75" customHeight="1">
      <c r="B974" s="4"/>
      <c r="C974" s="11"/>
      <c r="D974" s="11"/>
      <c r="E974" s="11"/>
      <c r="F974" s="11"/>
      <c r="G974" s="11"/>
      <c r="H974" s="11"/>
      <c r="I974" s="11"/>
      <c r="J974" s="11"/>
      <c r="K974" s="11"/>
      <c r="L974" s="11"/>
      <c r="M974" s="11"/>
      <c r="N974"/>
      <c r="O974"/>
      <c r="P974"/>
      <c r="Q974"/>
      <c r="R974"/>
      <c r="S974"/>
      <c r="T974"/>
      <c r="U974"/>
      <c r="V974"/>
      <c r="W974"/>
      <c r="X974"/>
      <c r="Y974"/>
      <c r="Z974"/>
      <c r="AA974"/>
      <c r="AB974"/>
      <c r="AC974"/>
      <c r="AD974"/>
      <c r="AE974"/>
      <c r="AF974"/>
      <c r="AG974"/>
      <c r="AH974"/>
      <c r="AI974"/>
      <c r="AJ974"/>
      <c r="AK974"/>
      <c r="AL974"/>
      <c r="AM974"/>
      <c r="AN974"/>
      <c r="AO974"/>
      <c r="AP974"/>
      <c r="AQ974"/>
      <c r="AR974"/>
      <c r="AS974"/>
      <c r="AT974"/>
      <c r="AU974"/>
      <c r="AV974"/>
      <c r="AW974"/>
      <c r="AX974"/>
      <c r="AY974"/>
      <c r="AZ974"/>
      <c r="BA974"/>
      <c r="BB974"/>
      <c r="BC974"/>
      <c r="BD974"/>
    </row>
    <row r="975" spans="2:56" ht="15.75" customHeight="1">
      <c r="B975" s="4"/>
      <c r="C975" s="11"/>
      <c r="D975" s="11"/>
      <c r="E975" s="11"/>
      <c r="F975" s="11"/>
      <c r="G975" s="11"/>
      <c r="H975" s="11"/>
      <c r="I975" s="11"/>
      <c r="J975" s="11"/>
      <c r="K975" s="11"/>
      <c r="L975" s="11"/>
      <c r="M975" s="11"/>
      <c r="N975"/>
      <c r="O975"/>
      <c r="P975"/>
      <c r="Q975"/>
      <c r="R975"/>
      <c r="S975"/>
      <c r="T975"/>
      <c r="U975"/>
      <c r="V975"/>
      <c r="W975"/>
      <c r="X975"/>
      <c r="Y975"/>
      <c r="Z975"/>
      <c r="AA975"/>
      <c r="AB975"/>
      <c r="AC975"/>
      <c r="AD975"/>
      <c r="AE975"/>
      <c r="AF975"/>
      <c r="AG975"/>
      <c r="AH975"/>
      <c r="AI975"/>
      <c r="AJ975"/>
      <c r="AK975"/>
      <c r="AL975"/>
      <c r="AM975"/>
      <c r="AN975"/>
      <c r="AO975"/>
      <c r="AP975"/>
      <c r="AQ975"/>
      <c r="AR975"/>
      <c r="AS975"/>
      <c r="AT975"/>
      <c r="AU975"/>
      <c r="AV975"/>
      <c r="AW975"/>
      <c r="AX975"/>
      <c r="AY975"/>
      <c r="AZ975"/>
      <c r="BA975"/>
      <c r="BB975"/>
      <c r="BC975"/>
      <c r="BD975"/>
    </row>
    <row r="976" spans="2:56" ht="15.75" customHeight="1">
      <c r="B976" s="4"/>
      <c r="C976" s="11"/>
      <c r="D976" s="11"/>
      <c r="E976" s="11"/>
      <c r="F976" s="11"/>
      <c r="G976" s="11"/>
      <c r="H976" s="11"/>
      <c r="I976" s="11"/>
      <c r="J976" s="11"/>
      <c r="K976" s="11"/>
      <c r="L976" s="11"/>
      <c r="M976" s="11"/>
      <c r="N976"/>
      <c r="O976"/>
      <c r="P976"/>
      <c r="Q976"/>
      <c r="R976"/>
      <c r="S976"/>
      <c r="T976"/>
      <c r="U976"/>
      <c r="V976"/>
      <c r="W976"/>
      <c r="X976"/>
      <c r="Y976"/>
      <c r="Z976"/>
      <c r="AA976"/>
      <c r="AB976"/>
      <c r="AC976"/>
      <c r="AD976"/>
      <c r="AE976"/>
      <c r="AF976"/>
      <c r="AG976"/>
      <c r="AH976"/>
      <c r="AI976"/>
      <c r="AJ976"/>
      <c r="AK976"/>
      <c r="AL976"/>
      <c r="AM976"/>
      <c r="AN976"/>
      <c r="AO976"/>
      <c r="AP976"/>
      <c r="AQ976"/>
      <c r="AR976"/>
      <c r="AS976"/>
      <c r="AT976"/>
      <c r="AU976"/>
      <c r="AV976"/>
      <c r="AW976"/>
      <c r="AX976"/>
      <c r="AY976"/>
      <c r="AZ976"/>
      <c r="BA976"/>
      <c r="BB976"/>
      <c r="BC976"/>
      <c r="BD976"/>
    </row>
    <row r="977" spans="2:56" ht="15.75" customHeight="1">
      <c r="B977" s="4"/>
      <c r="C977" s="11"/>
      <c r="D977" s="11"/>
      <c r="E977" s="11"/>
      <c r="F977" s="11"/>
      <c r="G977" s="11"/>
      <c r="H977" s="11"/>
      <c r="I977" s="11"/>
      <c r="J977" s="11"/>
      <c r="K977" s="11"/>
      <c r="L977" s="11"/>
      <c r="M977" s="11"/>
      <c r="N977"/>
      <c r="O977"/>
      <c r="P977"/>
      <c r="Q977"/>
      <c r="R977"/>
      <c r="S977"/>
      <c r="T977"/>
      <c r="U977"/>
      <c r="V977"/>
      <c r="W977"/>
      <c r="X977"/>
      <c r="Y977"/>
      <c r="Z977"/>
      <c r="AA977"/>
      <c r="AB977"/>
      <c r="AC977"/>
      <c r="AD977"/>
      <c r="AE977"/>
      <c r="AF977"/>
      <c r="AG977"/>
      <c r="AH977"/>
      <c r="AI977"/>
      <c r="AJ977"/>
      <c r="AK977"/>
      <c r="AL977"/>
      <c r="AM977"/>
      <c r="AN977"/>
      <c r="AO977"/>
      <c r="AP977"/>
      <c r="AQ977"/>
      <c r="AR977"/>
      <c r="AS977"/>
      <c r="AT977"/>
      <c r="AU977"/>
      <c r="AV977"/>
      <c r="AW977"/>
      <c r="AX977"/>
      <c r="AY977"/>
      <c r="AZ977"/>
      <c r="BA977"/>
      <c r="BB977"/>
      <c r="BC977"/>
      <c r="BD977"/>
    </row>
    <row r="978" spans="2:56" ht="15.75" customHeight="1">
      <c r="B978" s="4"/>
      <c r="C978" s="11"/>
      <c r="D978" s="11"/>
      <c r="E978" s="11"/>
      <c r="F978" s="11"/>
      <c r="G978" s="11"/>
      <c r="H978" s="11"/>
      <c r="I978" s="11"/>
      <c r="J978" s="11"/>
      <c r="K978" s="11"/>
      <c r="L978" s="11"/>
      <c r="M978" s="11"/>
      <c r="N978"/>
      <c r="O978"/>
      <c r="P978"/>
      <c r="Q978"/>
      <c r="R978"/>
      <c r="S978"/>
      <c r="T978"/>
      <c r="U978"/>
      <c r="V978"/>
      <c r="W978"/>
      <c r="X978"/>
      <c r="Y978"/>
      <c r="Z978"/>
      <c r="AA978"/>
      <c r="AB978"/>
      <c r="AC978"/>
      <c r="AD978"/>
      <c r="AE978"/>
      <c r="AF978"/>
      <c r="AG978"/>
      <c r="AH978"/>
      <c r="AI978"/>
      <c r="AJ978"/>
      <c r="AK978"/>
      <c r="AL978"/>
      <c r="AM978"/>
      <c r="AN978"/>
      <c r="AO978"/>
      <c r="AP978"/>
      <c r="AQ978"/>
      <c r="AR978"/>
      <c r="AS978"/>
      <c r="AT978"/>
      <c r="AU978"/>
      <c r="AV978"/>
      <c r="AW978"/>
      <c r="AX978"/>
      <c r="AY978"/>
      <c r="AZ978"/>
      <c r="BA978"/>
      <c r="BB978"/>
      <c r="BC978"/>
      <c r="BD978"/>
    </row>
    <row r="979" spans="2:56" ht="15.75" customHeight="1">
      <c r="B979" s="4"/>
      <c r="C979" s="11"/>
      <c r="D979" s="11"/>
      <c r="E979" s="11"/>
      <c r="F979" s="11"/>
      <c r="G979" s="11"/>
      <c r="H979" s="11"/>
      <c r="I979" s="11"/>
      <c r="J979" s="11"/>
      <c r="K979" s="11"/>
      <c r="L979" s="11"/>
      <c r="M979" s="11"/>
      <c r="N979"/>
      <c r="O979"/>
      <c r="P979"/>
      <c r="Q979"/>
      <c r="R979"/>
      <c r="S979"/>
      <c r="T979"/>
      <c r="U979"/>
      <c r="V979"/>
      <c r="W979"/>
      <c r="X979"/>
      <c r="Y979"/>
      <c r="Z979"/>
      <c r="AA979"/>
      <c r="AB979"/>
      <c r="AC979"/>
      <c r="AD979"/>
      <c r="AE979"/>
      <c r="AF979"/>
      <c r="AG979"/>
      <c r="AH979"/>
      <c r="AI979"/>
      <c r="AJ979"/>
      <c r="AK979"/>
      <c r="AL979"/>
      <c r="AM979"/>
      <c r="AN979"/>
      <c r="AO979"/>
      <c r="AP979"/>
      <c r="AQ979"/>
      <c r="AR979"/>
      <c r="AS979"/>
      <c r="AT979"/>
      <c r="AU979"/>
      <c r="AV979"/>
      <c r="AW979"/>
      <c r="AX979"/>
      <c r="AY979"/>
      <c r="AZ979"/>
      <c r="BA979"/>
      <c r="BB979"/>
      <c r="BC979"/>
      <c r="BD979"/>
    </row>
    <row r="980" spans="2:56" ht="15.75" customHeight="1">
      <c r="B980" s="4"/>
      <c r="C980" s="11"/>
      <c r="D980" s="11"/>
      <c r="E980" s="11"/>
      <c r="F980" s="11"/>
      <c r="G980" s="11"/>
      <c r="H980" s="11"/>
      <c r="I980" s="11"/>
      <c r="J980" s="11"/>
      <c r="K980" s="11"/>
      <c r="L980" s="11"/>
      <c r="M980" s="11"/>
      <c r="N980"/>
      <c r="O980"/>
      <c r="P980"/>
      <c r="Q980"/>
      <c r="R980"/>
      <c r="S980"/>
      <c r="T980"/>
      <c r="U980"/>
      <c r="V980"/>
      <c r="W980"/>
      <c r="X980"/>
      <c r="Y980"/>
      <c r="Z980"/>
      <c r="AA980"/>
      <c r="AB980"/>
      <c r="AC980"/>
      <c r="AD980"/>
      <c r="AE980"/>
      <c r="AF980"/>
      <c r="AG980"/>
      <c r="AH980"/>
      <c r="AI980"/>
      <c r="AJ980"/>
      <c r="AK980"/>
      <c r="AL980"/>
      <c r="AM980"/>
      <c r="AN980"/>
      <c r="AO980"/>
      <c r="AP980"/>
      <c r="AQ980"/>
      <c r="AR980"/>
      <c r="AS980"/>
      <c r="AT980"/>
      <c r="AU980"/>
      <c r="AV980"/>
      <c r="AW980"/>
      <c r="AX980"/>
      <c r="AY980"/>
      <c r="AZ980"/>
      <c r="BA980"/>
      <c r="BB980"/>
      <c r="BC980"/>
      <c r="BD980"/>
    </row>
    <row r="981" spans="2:56" ht="15.75" customHeight="1">
      <c r="B981" s="4"/>
      <c r="C981" s="11"/>
      <c r="D981" s="11"/>
      <c r="E981" s="11"/>
      <c r="F981" s="11"/>
      <c r="G981" s="11"/>
      <c r="H981" s="11"/>
      <c r="I981" s="11"/>
      <c r="J981" s="11"/>
      <c r="K981" s="11"/>
      <c r="L981" s="11"/>
      <c r="M981" s="11"/>
      <c r="N981"/>
      <c r="O981"/>
      <c r="P981"/>
      <c r="Q981"/>
      <c r="R981"/>
      <c r="S981"/>
      <c r="T981"/>
      <c r="U981"/>
      <c r="V981"/>
      <c r="W981"/>
      <c r="X981"/>
      <c r="Y981"/>
      <c r="Z981"/>
      <c r="AA981"/>
      <c r="AB981"/>
      <c r="AC981"/>
      <c r="AD981"/>
      <c r="AE981"/>
      <c r="AF981"/>
      <c r="AG981"/>
      <c r="AH981"/>
      <c r="AI981"/>
      <c r="AJ981"/>
      <c r="AK981"/>
      <c r="AL981"/>
      <c r="AM981"/>
      <c r="AN981"/>
      <c r="AO981"/>
      <c r="AP981"/>
      <c r="AQ981"/>
      <c r="AR981"/>
      <c r="AS981"/>
      <c r="AT981"/>
      <c r="AU981"/>
      <c r="AV981"/>
      <c r="AW981"/>
      <c r="AX981"/>
      <c r="AY981"/>
      <c r="AZ981"/>
      <c r="BA981"/>
      <c r="BB981"/>
      <c r="BC981"/>
      <c r="BD981"/>
    </row>
    <row r="982" spans="2:56" ht="15.75" customHeight="1">
      <c r="B982" s="4"/>
      <c r="C982" s="4" t="s">
        <v>175</v>
      </c>
      <c r="D982" s="11"/>
      <c r="E982" s="11"/>
      <c r="F982" s="11"/>
      <c r="G982" s="11"/>
      <c r="H982" s="11"/>
      <c r="I982" s="11"/>
      <c r="J982" s="11"/>
      <c r="K982" s="11"/>
      <c r="L982" s="11"/>
      <c r="M982" s="11"/>
      <c r="N982"/>
      <c r="O982"/>
      <c r="P982"/>
      <c r="Q982"/>
      <c r="R982"/>
      <c r="S982"/>
      <c r="T982"/>
      <c r="U982"/>
      <c r="V982"/>
      <c r="W982"/>
      <c r="X982"/>
      <c r="Y982"/>
      <c r="Z982"/>
      <c r="AA982"/>
      <c r="AB982"/>
      <c r="AC982"/>
      <c r="AD982"/>
      <c r="AE982"/>
      <c r="AF982"/>
      <c r="AG982"/>
      <c r="AH982"/>
      <c r="AI982"/>
      <c r="AJ982"/>
      <c r="AK982"/>
      <c r="AL982"/>
      <c r="AM982"/>
      <c r="AN982"/>
      <c r="AO982"/>
      <c r="AP982"/>
      <c r="AQ982"/>
      <c r="AR982"/>
      <c r="AS982"/>
      <c r="AT982"/>
      <c r="AU982"/>
      <c r="AV982"/>
      <c r="AW982"/>
      <c r="AX982"/>
      <c r="AY982"/>
      <c r="AZ982"/>
      <c r="BA982"/>
      <c r="BB982"/>
      <c r="BC982"/>
      <c r="BD982"/>
    </row>
    <row r="983" spans="2:56" ht="15.75" customHeight="1">
      <c r="B983" s="4"/>
      <c r="C983" s="4" t="s">
        <v>176</v>
      </c>
      <c r="D983" s="11"/>
      <c r="E983" s="11"/>
      <c r="F983" s="11"/>
      <c r="G983" s="11"/>
      <c r="H983" s="11"/>
      <c r="I983" s="11"/>
      <c r="J983" s="11"/>
      <c r="K983" s="11"/>
      <c r="L983" s="11"/>
      <c r="M983" s="11"/>
      <c r="N983"/>
      <c r="O983"/>
      <c r="P983"/>
      <c r="Q983"/>
      <c r="R983"/>
      <c r="S983"/>
      <c r="T983"/>
      <c r="U983"/>
      <c r="V983"/>
      <c r="W983"/>
      <c r="X983"/>
      <c r="Y983"/>
      <c r="Z983"/>
      <c r="AA983"/>
      <c r="AB983"/>
      <c r="AC983"/>
      <c r="AD983"/>
      <c r="AE983"/>
      <c r="AF983"/>
      <c r="AG983"/>
      <c r="AH983"/>
      <c r="AI983"/>
      <c r="AJ983"/>
      <c r="AK983"/>
      <c r="AL983"/>
      <c r="AM983"/>
      <c r="AN983"/>
      <c r="AO983"/>
      <c r="AP983"/>
      <c r="AQ983"/>
      <c r="AR983"/>
      <c r="AS983"/>
      <c r="AT983"/>
      <c r="AU983"/>
      <c r="AV983"/>
      <c r="AW983"/>
      <c r="AX983"/>
      <c r="AY983"/>
      <c r="AZ983"/>
      <c r="BA983"/>
      <c r="BB983"/>
      <c r="BC983"/>
      <c r="BD983"/>
    </row>
    <row r="984" spans="2:56" ht="15.75" customHeight="1">
      <c r="B984" s="4"/>
      <c r="C984" s="11"/>
      <c r="D984" s="11"/>
      <c r="E984" s="11"/>
      <c r="F984" s="11"/>
      <c r="G984" s="11"/>
      <c r="H984" s="11"/>
      <c r="I984" s="11"/>
      <c r="J984" s="11"/>
      <c r="K984" s="11"/>
      <c r="L984" s="11"/>
      <c r="M984" s="11"/>
      <c r="N984"/>
      <c r="O984"/>
      <c r="P984"/>
      <c r="Q984"/>
      <c r="R984"/>
      <c r="S984"/>
      <c r="T984"/>
      <c r="U984"/>
      <c r="V984"/>
      <c r="W984"/>
      <c r="X984"/>
      <c r="Y984"/>
      <c r="Z984"/>
      <c r="AA984"/>
      <c r="AB984"/>
      <c r="AC984"/>
      <c r="AD984"/>
      <c r="AE984"/>
      <c r="AF984"/>
      <c r="AG984"/>
      <c r="AH984"/>
      <c r="AI984"/>
      <c r="AJ984"/>
      <c r="AK984"/>
      <c r="AL984"/>
      <c r="AM984"/>
      <c r="AN984"/>
      <c r="AO984"/>
      <c r="AP984"/>
      <c r="AQ984"/>
      <c r="AR984"/>
      <c r="AS984"/>
      <c r="AT984"/>
      <c r="AU984"/>
      <c r="AV984"/>
      <c r="AW984"/>
      <c r="AX984"/>
      <c r="AY984"/>
      <c r="AZ984"/>
      <c r="BA984"/>
      <c r="BB984"/>
      <c r="BC984"/>
      <c r="BD984"/>
    </row>
    <row r="985" spans="2:56" ht="15.75" customHeight="1">
      <c r="B985" s="4"/>
      <c r="C985" s="4" t="s">
        <v>177</v>
      </c>
      <c r="D985" s="11"/>
      <c r="E985" s="11"/>
      <c r="F985" s="11"/>
      <c r="G985" s="11"/>
      <c r="H985" s="11"/>
      <c r="I985" s="11"/>
      <c r="J985" s="11"/>
      <c r="K985" s="11"/>
      <c r="L985" s="11"/>
      <c r="M985" s="11"/>
      <c r="N985"/>
      <c r="O985"/>
      <c r="P985"/>
      <c r="Q985"/>
      <c r="R985"/>
      <c r="S985"/>
      <c r="T985"/>
      <c r="U985"/>
      <c r="V985"/>
      <c r="W985"/>
      <c r="X985"/>
      <c r="Y985"/>
      <c r="Z985"/>
      <c r="AA985"/>
      <c r="AB985"/>
      <c r="AC985"/>
      <c r="AD985"/>
      <c r="AE985"/>
      <c r="AF985"/>
      <c r="AG985"/>
      <c r="AH985"/>
      <c r="AI985"/>
      <c r="AJ985"/>
      <c r="AK985"/>
      <c r="AL985"/>
      <c r="AM985"/>
      <c r="AN985"/>
      <c r="AO985"/>
      <c r="AP985"/>
      <c r="AQ985"/>
      <c r="AR985"/>
      <c r="AS985"/>
      <c r="AT985"/>
      <c r="AU985"/>
      <c r="AV985"/>
      <c r="AW985"/>
      <c r="AX985"/>
      <c r="AY985"/>
      <c r="AZ985"/>
      <c r="BA985"/>
      <c r="BB985"/>
      <c r="BC985"/>
      <c r="BD985"/>
    </row>
    <row r="986" spans="2:56" ht="15.75" customHeight="1">
      <c r="B986" s="4"/>
      <c r="C986" s="4" t="s">
        <v>178</v>
      </c>
      <c r="D986" s="11"/>
      <c r="E986" s="11"/>
      <c r="F986" s="11"/>
      <c r="G986" s="11"/>
      <c r="H986" s="11"/>
      <c r="I986" s="11"/>
      <c r="J986" s="11"/>
      <c r="K986" s="11"/>
      <c r="L986" s="11"/>
      <c r="M986" s="11"/>
      <c r="N986"/>
      <c r="O986"/>
      <c r="P986"/>
      <c r="Q986"/>
      <c r="R986"/>
      <c r="S986"/>
      <c r="T986"/>
      <c r="U986"/>
      <c r="V986"/>
      <c r="W986"/>
      <c r="X986"/>
      <c r="Y986"/>
      <c r="Z986"/>
      <c r="AA986"/>
      <c r="AB986"/>
      <c r="AC986"/>
      <c r="AD986"/>
      <c r="AE986"/>
      <c r="AF986"/>
      <c r="AG986"/>
      <c r="AH986"/>
      <c r="AI986"/>
      <c r="AJ986"/>
      <c r="AK986"/>
      <c r="AL986"/>
      <c r="AM986"/>
      <c r="AN986"/>
      <c r="AO986"/>
      <c r="AP986"/>
      <c r="AQ986"/>
      <c r="AR986"/>
      <c r="AS986"/>
      <c r="AT986"/>
      <c r="AU986"/>
      <c r="AV986"/>
      <c r="AW986"/>
      <c r="AX986"/>
      <c r="AY986"/>
      <c r="AZ986"/>
      <c r="BA986"/>
      <c r="BB986"/>
      <c r="BC986"/>
      <c r="BD986"/>
    </row>
    <row r="987" spans="2:56" ht="15.75" customHeight="1">
      <c r="B987" s="4"/>
      <c r="C987" s="11"/>
      <c r="D987" s="11"/>
      <c r="E987" s="11"/>
      <c r="F987" s="11"/>
      <c r="G987" s="11"/>
      <c r="H987" s="11"/>
      <c r="I987" s="11"/>
      <c r="J987" s="11"/>
      <c r="K987" s="11"/>
      <c r="L987" s="11"/>
      <c r="M987" s="11"/>
      <c r="N987"/>
      <c r="O987"/>
      <c r="P987"/>
      <c r="Q987"/>
      <c r="R987"/>
      <c r="S987"/>
      <c r="T987"/>
      <c r="U987"/>
      <c r="V987"/>
      <c r="W987"/>
      <c r="X987"/>
      <c r="Y987"/>
      <c r="Z987"/>
      <c r="AA987"/>
      <c r="AB987"/>
      <c r="AC987"/>
      <c r="AD987"/>
      <c r="AE987"/>
      <c r="AF987"/>
      <c r="AG987"/>
      <c r="AH987"/>
      <c r="AI987"/>
      <c r="AJ987"/>
      <c r="AK987"/>
      <c r="AL987"/>
      <c r="AM987"/>
      <c r="AN987"/>
      <c r="AO987"/>
      <c r="AP987"/>
      <c r="AQ987"/>
      <c r="AR987"/>
      <c r="AS987"/>
      <c r="AT987"/>
      <c r="AU987"/>
      <c r="AV987"/>
      <c r="AW987"/>
      <c r="AX987"/>
      <c r="AY987"/>
      <c r="AZ987"/>
      <c r="BA987"/>
      <c r="BB987"/>
      <c r="BC987"/>
      <c r="BD987"/>
    </row>
    <row r="988" spans="2:56" ht="15.75" customHeight="1">
      <c r="B988" s="4"/>
      <c r="C988" s="11"/>
      <c r="D988" s="11"/>
      <c r="E988" s="11"/>
      <c r="F988" s="11"/>
      <c r="G988" s="11"/>
      <c r="H988" s="11"/>
      <c r="I988" s="11"/>
      <c r="J988" s="11"/>
      <c r="K988" s="11"/>
      <c r="L988" s="11"/>
      <c r="M988" s="11"/>
      <c r="N988"/>
      <c r="O988"/>
      <c r="P988"/>
      <c r="Q988"/>
      <c r="R988"/>
      <c r="S988"/>
      <c r="T988"/>
      <c r="U988"/>
      <c r="V988"/>
      <c r="W988"/>
      <c r="X988"/>
      <c r="Y988"/>
      <c r="Z988"/>
      <c r="AA988"/>
      <c r="AB988"/>
      <c r="AC988"/>
      <c r="AD988"/>
      <c r="AE988"/>
      <c r="AF988"/>
      <c r="AG988"/>
      <c r="AH988"/>
      <c r="AI988"/>
      <c r="AJ988"/>
      <c r="AK988"/>
      <c r="AL988"/>
      <c r="AM988"/>
      <c r="AN988"/>
      <c r="AO988"/>
      <c r="AP988"/>
      <c r="AQ988"/>
      <c r="AR988"/>
      <c r="AS988"/>
      <c r="AT988"/>
      <c r="AU988"/>
      <c r="AV988"/>
      <c r="AW988"/>
      <c r="AX988"/>
      <c r="AY988"/>
      <c r="AZ988"/>
      <c r="BA988"/>
      <c r="BB988"/>
      <c r="BC988"/>
      <c r="BD988"/>
    </row>
    <row r="989" spans="2:56" ht="15.75" customHeight="1">
      <c r="B989" s="4"/>
      <c r="C989" s="11"/>
      <c r="D989" s="11"/>
      <c r="E989" s="11"/>
      <c r="F989" s="11"/>
      <c r="G989" s="11"/>
      <c r="H989" s="11"/>
      <c r="I989" s="11"/>
      <c r="J989" s="11"/>
      <c r="K989" s="11"/>
      <c r="L989" s="11"/>
      <c r="M989" s="11"/>
      <c r="N989"/>
      <c r="O989"/>
      <c r="P989"/>
      <c r="Q989"/>
      <c r="R989"/>
      <c r="S989"/>
      <c r="T989"/>
      <c r="U989"/>
      <c r="V989"/>
      <c r="W989"/>
      <c r="X989"/>
      <c r="Y989"/>
      <c r="Z989"/>
      <c r="AA989"/>
      <c r="AB989"/>
      <c r="AC989"/>
      <c r="AD989"/>
      <c r="AE989"/>
      <c r="AF989"/>
      <c r="AG989"/>
      <c r="AH989"/>
      <c r="AI989"/>
      <c r="AJ989"/>
      <c r="AK989"/>
      <c r="AL989"/>
      <c r="AM989"/>
      <c r="AN989"/>
      <c r="AO989"/>
      <c r="AP989"/>
      <c r="AQ989"/>
      <c r="AR989"/>
      <c r="AS989"/>
      <c r="AT989"/>
      <c r="AU989"/>
      <c r="AV989"/>
      <c r="AW989"/>
      <c r="AX989"/>
      <c r="AY989"/>
      <c r="AZ989"/>
      <c r="BA989"/>
      <c r="BB989"/>
      <c r="BC989"/>
      <c r="BD989"/>
    </row>
    <row r="990" spans="2:56" ht="15.75" customHeight="1">
      <c r="B990" s="4"/>
      <c r="C990" s="11"/>
      <c r="D990" s="11"/>
      <c r="E990" s="11"/>
      <c r="F990" s="11"/>
      <c r="G990" s="11"/>
      <c r="H990" s="11"/>
      <c r="I990" s="11"/>
      <c r="J990" s="11"/>
      <c r="K990" s="11"/>
      <c r="L990" s="11"/>
      <c r="M990" s="11"/>
      <c r="N990"/>
      <c r="O990"/>
      <c r="P990"/>
      <c r="Q990"/>
      <c r="R990"/>
      <c r="S990"/>
      <c r="T990"/>
      <c r="U990"/>
      <c r="V990"/>
      <c r="W990"/>
      <c r="X990"/>
      <c r="Y990"/>
      <c r="Z990"/>
      <c r="AA990"/>
      <c r="AB990"/>
      <c r="AC990"/>
      <c r="AD990"/>
      <c r="AE990"/>
      <c r="AF990"/>
      <c r="AG990"/>
      <c r="AH990"/>
      <c r="AI990"/>
      <c r="AJ990"/>
      <c r="AK990"/>
      <c r="AL990"/>
      <c r="AM990"/>
      <c r="AN990"/>
      <c r="AO990"/>
      <c r="AP990"/>
      <c r="AQ990"/>
      <c r="AR990"/>
      <c r="AS990"/>
      <c r="AT990"/>
      <c r="AU990"/>
      <c r="AV990"/>
      <c r="AW990"/>
      <c r="AX990"/>
      <c r="AY990"/>
      <c r="AZ990"/>
      <c r="BA990"/>
      <c r="BB990"/>
      <c r="BC990"/>
      <c r="BD990"/>
    </row>
    <row r="991" spans="2:56" ht="15.75" customHeight="1">
      <c r="B991" s="4"/>
      <c r="C991" s="11"/>
      <c r="D991" s="11"/>
      <c r="E991" s="11"/>
      <c r="F991" s="11"/>
      <c r="G991" s="11"/>
      <c r="H991" s="11"/>
      <c r="I991" s="11"/>
      <c r="J991" s="11"/>
      <c r="K991" s="11"/>
      <c r="L991" s="11"/>
      <c r="M991" s="11"/>
      <c r="N991"/>
      <c r="O991"/>
      <c r="P991"/>
      <c r="Q991"/>
      <c r="R991"/>
      <c r="S991"/>
      <c r="T991"/>
      <c r="U991"/>
      <c r="V991"/>
      <c r="W991"/>
      <c r="X991"/>
      <c r="Y991"/>
      <c r="Z991"/>
      <c r="AA991"/>
      <c r="AB991"/>
      <c r="AC991"/>
      <c r="AD991"/>
      <c r="AE991"/>
      <c r="AF991"/>
      <c r="AG991"/>
      <c r="AH991"/>
      <c r="AI991"/>
      <c r="AJ991"/>
      <c r="AK991"/>
      <c r="AL991"/>
      <c r="AM991"/>
      <c r="AN991"/>
      <c r="AO991"/>
      <c r="AP991"/>
      <c r="AQ991"/>
      <c r="AR991"/>
      <c r="AS991"/>
      <c r="AT991"/>
      <c r="AU991"/>
      <c r="AV991"/>
      <c r="AW991"/>
      <c r="AX991"/>
      <c r="AY991"/>
      <c r="AZ991"/>
      <c r="BA991"/>
      <c r="BB991"/>
      <c r="BC991"/>
      <c r="BD991"/>
    </row>
    <row r="992" spans="2:56" ht="15.75" customHeight="1">
      <c r="B992" s="4"/>
      <c r="C992" s="11"/>
      <c r="D992" s="11"/>
      <c r="E992" s="11"/>
      <c r="F992" s="11"/>
      <c r="G992" s="11"/>
      <c r="H992" s="11"/>
      <c r="I992" s="11"/>
      <c r="J992" s="11"/>
      <c r="K992" s="11"/>
      <c r="L992" s="11"/>
      <c r="M992" s="11"/>
      <c r="N992"/>
      <c r="O992"/>
      <c r="P992"/>
      <c r="Q992"/>
      <c r="R992"/>
      <c r="S992"/>
      <c r="T992"/>
      <c r="U992"/>
      <c r="V992"/>
      <c r="W992"/>
      <c r="X992"/>
      <c r="Y992"/>
      <c r="Z992"/>
      <c r="AA992"/>
      <c r="AB992"/>
      <c r="AC992"/>
      <c r="AD992"/>
      <c r="AE992"/>
      <c r="AF992"/>
      <c r="AG992"/>
      <c r="AH992"/>
      <c r="AI992"/>
      <c r="AJ992"/>
      <c r="AK992"/>
      <c r="AL992"/>
      <c r="AM992"/>
      <c r="AN992"/>
      <c r="AO992"/>
      <c r="AP992"/>
      <c r="AQ992"/>
      <c r="AR992"/>
      <c r="AS992"/>
      <c r="AT992"/>
      <c r="AU992"/>
      <c r="AV992"/>
      <c r="AW992"/>
      <c r="AX992"/>
      <c r="AY992"/>
      <c r="AZ992"/>
      <c r="BA992"/>
      <c r="BB992"/>
      <c r="BC992"/>
      <c r="BD992"/>
    </row>
    <row r="993" spans="2:56" ht="15.75" customHeight="1">
      <c r="B993" s="4"/>
      <c r="C993" s="11"/>
      <c r="D993" s="11"/>
      <c r="E993" s="11"/>
      <c r="F993" s="11"/>
      <c r="G993" s="11"/>
      <c r="H993" s="11"/>
      <c r="I993" s="11"/>
      <c r="J993" s="11"/>
      <c r="K993" s="11"/>
      <c r="L993" s="11"/>
      <c r="M993" s="11"/>
      <c r="N993"/>
      <c r="O993"/>
      <c r="P993"/>
      <c r="Q993"/>
      <c r="R993"/>
      <c r="S993"/>
      <c r="T993"/>
      <c r="U993"/>
      <c r="V993"/>
      <c r="W993"/>
      <c r="X993"/>
      <c r="Y993"/>
      <c r="Z993"/>
      <c r="AA993"/>
      <c r="AB993"/>
      <c r="AC993"/>
      <c r="AD993"/>
      <c r="AE993"/>
      <c r="AF993"/>
      <c r="AG993"/>
      <c r="AH993"/>
      <c r="AI993"/>
      <c r="AJ993"/>
      <c r="AK993"/>
      <c r="AL993"/>
      <c r="AM993"/>
      <c r="AN993"/>
      <c r="AO993"/>
      <c r="AP993"/>
      <c r="AQ993"/>
      <c r="AR993"/>
      <c r="AS993"/>
      <c r="AT993"/>
      <c r="AU993"/>
      <c r="AV993"/>
      <c r="AW993"/>
      <c r="AX993"/>
      <c r="AY993"/>
      <c r="AZ993"/>
      <c r="BA993"/>
      <c r="BB993"/>
      <c r="BC993"/>
      <c r="BD993"/>
    </row>
    <row r="994" spans="2:56" ht="15.75" customHeight="1">
      <c r="B994" s="4"/>
      <c r="C994" s="11"/>
      <c r="D994" s="11"/>
      <c r="E994" s="11"/>
      <c r="F994" s="11"/>
      <c r="G994" s="11"/>
      <c r="H994" s="11"/>
      <c r="I994" s="11"/>
      <c r="J994" s="11"/>
      <c r="K994" s="11"/>
      <c r="L994" s="11"/>
      <c r="M994" s="11"/>
      <c r="N994"/>
      <c r="O994"/>
      <c r="P994"/>
      <c r="Q994"/>
      <c r="R994"/>
      <c r="S994"/>
      <c r="T994"/>
      <c r="U994"/>
      <c r="V994"/>
      <c r="W994"/>
      <c r="X994"/>
      <c r="Y994"/>
      <c r="Z994"/>
      <c r="AA994"/>
      <c r="AB994"/>
      <c r="AC994"/>
      <c r="AD994"/>
      <c r="AE994"/>
      <c r="AF994"/>
      <c r="AG994"/>
      <c r="AH994"/>
      <c r="AI994"/>
      <c r="AJ994"/>
      <c r="AK994"/>
      <c r="AL994"/>
      <c r="AM994"/>
      <c r="AN994"/>
      <c r="AO994"/>
      <c r="AP994"/>
      <c r="AQ994"/>
      <c r="AR994"/>
      <c r="AS994"/>
      <c r="AT994"/>
      <c r="AU994"/>
      <c r="AV994"/>
      <c r="AW994"/>
      <c r="AX994"/>
      <c r="AY994"/>
      <c r="AZ994"/>
      <c r="BA994"/>
      <c r="BB994"/>
      <c r="BC994"/>
      <c r="BD994"/>
    </row>
    <row r="995" spans="2:56" ht="15.75" customHeight="1">
      <c r="B995" s="4"/>
      <c r="C995" s="11"/>
      <c r="D995" s="11"/>
      <c r="E995" s="11"/>
      <c r="F995" s="11"/>
      <c r="G995" s="11"/>
      <c r="H995" s="11"/>
      <c r="I995" s="11"/>
      <c r="J995" s="11"/>
      <c r="K995" s="11"/>
      <c r="L995" s="11"/>
      <c r="M995" s="11"/>
      <c r="N995"/>
      <c r="O995"/>
      <c r="P995"/>
      <c r="Q995"/>
      <c r="R995"/>
      <c r="S995"/>
      <c r="T995"/>
      <c r="U995"/>
      <c r="V995"/>
      <c r="W995"/>
      <c r="X995"/>
      <c r="Y995"/>
      <c r="Z995"/>
      <c r="AA995"/>
      <c r="AB995"/>
      <c r="AC995"/>
      <c r="AD995"/>
      <c r="AE995"/>
      <c r="AF995"/>
      <c r="AG995"/>
      <c r="AH995"/>
      <c r="AI995"/>
      <c r="AJ995"/>
      <c r="AK995"/>
      <c r="AL995"/>
      <c r="AM995"/>
      <c r="AN995"/>
      <c r="AO995"/>
      <c r="AP995"/>
      <c r="AQ995"/>
      <c r="AR995"/>
      <c r="AS995"/>
      <c r="AT995"/>
      <c r="AU995"/>
      <c r="AV995"/>
      <c r="AW995"/>
      <c r="AX995"/>
      <c r="AY995"/>
      <c r="AZ995"/>
      <c r="BA995"/>
      <c r="BB995"/>
      <c r="BC995"/>
      <c r="BD995"/>
    </row>
    <row r="996" spans="2:56" ht="15.75" customHeight="1">
      <c r="B996" s="4"/>
      <c r="C996" s="11"/>
      <c r="D996" s="11"/>
      <c r="E996" s="11"/>
      <c r="F996" s="11"/>
      <c r="G996" s="11"/>
      <c r="H996" s="11"/>
      <c r="I996" s="11"/>
      <c r="J996" s="11"/>
      <c r="K996" s="11"/>
      <c r="L996" s="11"/>
      <c r="M996" s="11"/>
      <c r="N996"/>
      <c r="O996"/>
      <c r="P996"/>
      <c r="Q996"/>
      <c r="R996"/>
      <c r="S996"/>
      <c r="T996"/>
      <c r="U996"/>
      <c r="V996"/>
      <c r="W996"/>
      <c r="X996"/>
      <c r="Y996"/>
      <c r="Z996"/>
      <c r="AA996"/>
      <c r="AB996"/>
      <c r="AC996"/>
      <c r="AD996"/>
      <c r="AE996"/>
      <c r="AF996"/>
      <c r="AG996"/>
      <c r="AH996"/>
      <c r="AI996"/>
      <c r="AJ996"/>
      <c r="AK996"/>
      <c r="AL996"/>
      <c r="AM996"/>
      <c r="AN996"/>
      <c r="AO996"/>
      <c r="AP996"/>
      <c r="AQ996"/>
      <c r="AR996"/>
      <c r="AS996"/>
      <c r="AT996"/>
      <c r="AU996"/>
      <c r="AV996"/>
      <c r="AW996"/>
      <c r="AX996"/>
      <c r="AY996"/>
      <c r="AZ996"/>
      <c r="BA996"/>
      <c r="BB996"/>
      <c r="BC996"/>
      <c r="BD996"/>
    </row>
    <row r="997" spans="2:56" ht="15.75" customHeight="1">
      <c r="B997" s="4"/>
      <c r="C997" s="11"/>
      <c r="D997" s="11"/>
      <c r="E997" s="11"/>
      <c r="F997" s="11"/>
      <c r="G997" s="11"/>
      <c r="H997" s="11"/>
      <c r="I997" s="11"/>
      <c r="J997" s="11"/>
      <c r="K997" s="11"/>
      <c r="L997" s="11"/>
      <c r="M997" s="11"/>
      <c r="N997"/>
      <c r="O997"/>
      <c r="P997"/>
      <c r="Q997"/>
      <c r="R997"/>
      <c r="S997"/>
      <c r="T997"/>
      <c r="U997"/>
      <c r="V997"/>
      <c r="W997"/>
      <c r="X997"/>
      <c r="Y997"/>
      <c r="Z997"/>
      <c r="AA997"/>
      <c r="AB997"/>
      <c r="AC997"/>
      <c r="AD997"/>
      <c r="AE997"/>
      <c r="AF997"/>
      <c r="AG997"/>
      <c r="AH997"/>
      <c r="AI997"/>
      <c r="AJ997"/>
      <c r="AK997"/>
      <c r="AL997"/>
      <c r="AM997"/>
      <c r="AN997"/>
      <c r="AO997"/>
      <c r="AP997"/>
      <c r="AQ997"/>
      <c r="AR997"/>
      <c r="AS997"/>
      <c r="AT997"/>
      <c r="AU997"/>
      <c r="AV997"/>
      <c r="AW997"/>
      <c r="AX997"/>
      <c r="AY997"/>
      <c r="AZ997"/>
      <c r="BA997"/>
      <c r="BB997"/>
      <c r="BC997"/>
      <c r="BD997"/>
    </row>
    <row r="998" spans="2:56" ht="15.75" customHeight="1">
      <c r="B998" s="4"/>
      <c r="C998" s="11"/>
      <c r="D998" s="11"/>
      <c r="E998" s="11"/>
      <c r="F998" s="11"/>
      <c r="G998" s="11"/>
      <c r="H998" s="11"/>
      <c r="I998" s="11"/>
      <c r="J998" s="11"/>
      <c r="K998" s="11"/>
      <c r="L998" s="11"/>
      <c r="M998" s="11"/>
      <c r="N998"/>
      <c r="O998"/>
      <c r="P998"/>
      <c r="Q998"/>
      <c r="R998"/>
      <c r="S998"/>
      <c r="T998"/>
      <c r="U998"/>
      <c r="V998"/>
      <c r="W998"/>
      <c r="X998"/>
      <c r="Y998"/>
      <c r="Z998"/>
      <c r="AA998"/>
      <c r="AB998"/>
      <c r="AC998"/>
      <c r="AD998"/>
      <c r="AE998"/>
      <c r="AF998"/>
      <c r="AG998"/>
      <c r="AH998"/>
      <c r="AI998"/>
      <c r="AJ998"/>
      <c r="AK998"/>
      <c r="AL998"/>
      <c r="AM998"/>
      <c r="AN998"/>
      <c r="AO998"/>
      <c r="AP998"/>
      <c r="AQ998"/>
      <c r="AR998"/>
      <c r="AS998"/>
      <c r="AT998"/>
      <c r="AU998"/>
      <c r="AV998"/>
      <c r="AW998"/>
      <c r="AX998"/>
      <c r="AY998"/>
      <c r="AZ998"/>
      <c r="BA998"/>
      <c r="BB998"/>
      <c r="BC998"/>
      <c r="BD998"/>
    </row>
    <row r="999" spans="2:56" ht="15.75" customHeight="1">
      <c r="B999" s="4"/>
      <c r="C999" s="11"/>
      <c r="D999" s="11"/>
      <c r="E999" s="11"/>
      <c r="F999" s="11"/>
      <c r="G999" s="11"/>
      <c r="H999" s="11"/>
      <c r="I999" s="11"/>
      <c r="J999" s="11"/>
      <c r="K999" s="11"/>
      <c r="L999" s="11"/>
      <c r="M999" s="11"/>
      <c r="N999"/>
      <c r="O999"/>
      <c r="P999"/>
      <c r="Q999"/>
      <c r="R999"/>
      <c r="S999"/>
      <c r="T999"/>
      <c r="U999"/>
      <c r="V999"/>
      <c r="W999"/>
      <c r="X999"/>
      <c r="Y999"/>
      <c r="Z999"/>
      <c r="AA999"/>
      <c r="AB999"/>
      <c r="AC999"/>
      <c r="AD999"/>
      <c r="AE999"/>
      <c r="AF999"/>
      <c r="AG999"/>
      <c r="AH999"/>
      <c r="AI999"/>
      <c r="AJ999"/>
      <c r="AK999"/>
      <c r="AL999"/>
      <c r="AM999"/>
      <c r="AN999"/>
      <c r="AO999"/>
      <c r="AP999"/>
      <c r="AQ999"/>
      <c r="AR999"/>
      <c r="AS999"/>
      <c r="AT999"/>
      <c r="AU999"/>
      <c r="AV999"/>
      <c r="AW999"/>
      <c r="AX999"/>
      <c r="AY999"/>
      <c r="AZ999"/>
      <c r="BA999"/>
      <c r="BB999"/>
      <c r="BC999"/>
      <c r="BD999"/>
    </row>
    <row r="1000" spans="2:56" ht="15.75" customHeight="1">
      <c r="B1000" s="4"/>
      <c r="C1000" s="11"/>
      <c r="D1000" s="11"/>
      <c r="E1000" s="11"/>
      <c r="F1000" s="11"/>
      <c r="G1000" s="11"/>
      <c r="H1000" s="11"/>
      <c r="I1000" s="11"/>
      <c r="J1000" s="11"/>
      <c r="K1000" s="11"/>
      <c r="L1000" s="11"/>
      <c r="M1000" s="11"/>
      <c r="N1000"/>
      <c r="O1000"/>
      <c r="P1000"/>
      <c r="Q1000"/>
      <c r="R1000"/>
      <c r="S1000"/>
      <c r="T1000"/>
      <c r="U1000"/>
      <c r="V1000"/>
      <c r="W1000"/>
      <c r="X1000"/>
      <c r="Y1000"/>
      <c r="Z1000"/>
      <c r="AA1000"/>
      <c r="AB1000"/>
      <c r="AC1000"/>
      <c r="AD1000"/>
      <c r="AE1000"/>
      <c r="AF1000"/>
      <c r="AG1000"/>
      <c r="AH1000"/>
      <c r="AI1000"/>
      <c r="AJ1000"/>
      <c r="AK1000"/>
      <c r="AL1000"/>
      <c r="AM1000"/>
      <c r="AN1000"/>
      <c r="AO1000"/>
      <c r="AP1000"/>
      <c r="AQ1000"/>
      <c r="AR1000"/>
      <c r="AS1000"/>
      <c r="AT1000"/>
      <c r="AU1000"/>
      <c r="AV1000"/>
      <c r="AW1000"/>
      <c r="AX1000"/>
      <c r="AY1000"/>
      <c r="AZ1000"/>
      <c r="BA1000"/>
      <c r="BB1000"/>
      <c r="BC1000"/>
      <c r="BD1000"/>
    </row>
    <row r="1001" spans="2:56" ht="15.75" customHeight="1">
      <c r="B1001" s="4"/>
      <c r="C1001" s="11"/>
      <c r="D1001" s="11"/>
      <c r="E1001" s="11"/>
      <c r="F1001" s="11"/>
      <c r="G1001" s="11"/>
      <c r="H1001" s="11"/>
      <c r="I1001" s="11"/>
      <c r="J1001" s="11"/>
      <c r="K1001" s="11"/>
      <c r="L1001" s="11"/>
      <c r="M1001" s="11"/>
      <c r="N1001"/>
      <c r="O1001"/>
      <c r="P1001"/>
      <c r="Q1001"/>
      <c r="R1001"/>
      <c r="S1001"/>
      <c r="T1001"/>
      <c r="U1001"/>
      <c r="V1001"/>
      <c r="W1001"/>
      <c r="X1001"/>
      <c r="Y1001"/>
      <c r="Z1001"/>
      <c r="AA1001"/>
      <c r="AB1001"/>
      <c r="AC1001"/>
      <c r="AD1001"/>
      <c r="AE1001"/>
      <c r="AF1001"/>
      <c r="AG1001"/>
      <c r="AH1001"/>
      <c r="AI1001"/>
      <c r="AJ1001"/>
      <c r="AK1001"/>
      <c r="AL1001"/>
      <c r="AM1001"/>
      <c r="AN1001"/>
      <c r="AO1001"/>
      <c r="AP1001"/>
      <c r="AQ1001"/>
      <c r="AR1001"/>
      <c r="AS1001"/>
      <c r="AT1001"/>
      <c r="AU1001"/>
      <c r="AV1001"/>
      <c r="AW1001"/>
      <c r="AX1001"/>
      <c r="AY1001"/>
      <c r="AZ1001"/>
      <c r="BA1001"/>
      <c r="BB1001"/>
      <c r="BC1001"/>
      <c r="BD1001"/>
    </row>
    <row r="1002" spans="2:56" ht="15.75" customHeight="1">
      <c r="B1002" s="4"/>
      <c r="C1002" s="11"/>
      <c r="D1002" s="11"/>
      <c r="E1002" s="11"/>
      <c r="F1002" s="11"/>
      <c r="G1002" s="11"/>
      <c r="H1002" s="11"/>
      <c r="I1002" s="11"/>
      <c r="J1002" s="11"/>
      <c r="K1002" s="11"/>
      <c r="L1002" s="11"/>
      <c r="M1002" s="11"/>
      <c r="N1002"/>
      <c r="O1002"/>
      <c r="P1002"/>
      <c r="Q1002"/>
      <c r="R1002"/>
      <c r="S1002"/>
      <c r="T1002"/>
      <c r="U1002"/>
      <c r="V1002"/>
      <c r="W1002"/>
      <c r="X1002"/>
      <c r="Y1002"/>
      <c r="Z1002"/>
      <c r="AA1002"/>
      <c r="AB1002"/>
      <c r="AC1002"/>
      <c r="AD1002"/>
      <c r="AE1002"/>
      <c r="AF1002"/>
      <c r="AG1002"/>
      <c r="AH1002"/>
      <c r="AI1002"/>
      <c r="AJ1002"/>
      <c r="AK1002"/>
      <c r="AL1002"/>
      <c r="AM1002"/>
      <c r="AN1002"/>
      <c r="AO1002"/>
      <c r="AP1002"/>
      <c r="AQ1002"/>
      <c r="AR1002"/>
      <c r="AS1002"/>
      <c r="AT1002"/>
      <c r="AU1002"/>
      <c r="AV1002"/>
      <c r="AW1002"/>
      <c r="AX1002"/>
      <c r="AY1002"/>
      <c r="AZ1002"/>
      <c r="BA1002"/>
      <c r="BB1002"/>
      <c r="BC1002"/>
      <c r="BD1002"/>
    </row>
    <row r="1003" spans="2:56" ht="15.75" customHeight="1">
      <c r="B1003" s="4"/>
      <c r="C1003" s="11"/>
      <c r="D1003" s="11"/>
      <c r="E1003" s="11"/>
      <c r="F1003" s="11"/>
      <c r="G1003" s="11"/>
      <c r="H1003" s="11"/>
      <c r="I1003" s="11"/>
      <c r="J1003" s="11"/>
      <c r="K1003" s="11"/>
      <c r="L1003" s="11"/>
      <c r="M1003" s="11"/>
      <c r="N1003"/>
      <c r="O1003"/>
      <c r="P1003"/>
      <c r="Q1003"/>
      <c r="R1003"/>
      <c r="S1003"/>
      <c r="T1003"/>
      <c r="U1003"/>
      <c r="V1003"/>
      <c r="W1003"/>
      <c r="X1003"/>
      <c r="Y1003"/>
      <c r="Z1003"/>
      <c r="AA1003"/>
      <c r="AB1003"/>
      <c r="AC1003"/>
      <c r="AD1003"/>
      <c r="AE1003"/>
      <c r="AF1003"/>
      <c r="AG1003"/>
      <c r="AH1003"/>
      <c r="AI1003"/>
      <c r="AJ1003"/>
      <c r="AK1003"/>
      <c r="AL1003"/>
      <c r="AM1003"/>
      <c r="AN1003"/>
      <c r="AO1003"/>
      <c r="AP1003"/>
      <c r="AQ1003"/>
      <c r="AR1003"/>
      <c r="AS1003"/>
      <c r="AT1003"/>
      <c r="AU1003"/>
      <c r="AV1003"/>
      <c r="AW1003"/>
      <c r="AX1003"/>
      <c r="AY1003"/>
      <c r="AZ1003"/>
      <c r="BA1003"/>
      <c r="BB1003"/>
      <c r="BC1003"/>
      <c r="BD1003"/>
    </row>
    <row r="1004" spans="2:56" ht="15.75" customHeight="1">
      <c r="B1004" s="4"/>
      <c r="C1004" s="11"/>
      <c r="D1004" s="11"/>
      <c r="E1004" s="11"/>
      <c r="F1004" s="11"/>
      <c r="G1004" s="11"/>
      <c r="H1004" s="11"/>
      <c r="I1004" s="11"/>
      <c r="J1004" s="11"/>
      <c r="K1004" s="11"/>
      <c r="L1004" s="11"/>
      <c r="M1004" s="11"/>
      <c r="N1004"/>
      <c r="O1004"/>
      <c r="P1004"/>
      <c r="Q1004"/>
      <c r="R1004"/>
      <c r="S1004"/>
      <c r="T1004"/>
      <c r="U1004"/>
      <c r="V1004"/>
      <c r="W1004"/>
      <c r="X1004"/>
      <c r="Y1004"/>
      <c r="Z1004"/>
      <c r="AA1004"/>
      <c r="AB1004"/>
      <c r="AC1004"/>
      <c r="AD1004"/>
      <c r="AE1004"/>
      <c r="AF1004"/>
      <c r="AG1004"/>
      <c r="AH1004"/>
      <c r="AI1004"/>
      <c r="AJ1004"/>
      <c r="AK1004"/>
      <c r="AL1004"/>
      <c r="AM1004"/>
      <c r="AN1004"/>
      <c r="AO1004"/>
      <c r="AP1004"/>
      <c r="AQ1004"/>
      <c r="AR1004"/>
      <c r="AS1004"/>
      <c r="AT1004"/>
      <c r="AU1004"/>
      <c r="AV1004"/>
      <c r="AW1004"/>
      <c r="AX1004"/>
      <c r="AY1004"/>
      <c r="AZ1004"/>
      <c r="BA1004"/>
      <c r="BB1004"/>
      <c r="BC1004"/>
      <c r="BD1004"/>
    </row>
    <row r="1005" spans="2:56" ht="15.75" customHeight="1">
      <c r="B1005" s="4"/>
      <c r="C1005" s="11"/>
      <c r="D1005" s="11"/>
      <c r="E1005" s="11"/>
      <c r="F1005" s="11"/>
      <c r="G1005" s="11"/>
      <c r="H1005" s="11"/>
      <c r="I1005" s="11"/>
      <c r="J1005" s="11"/>
      <c r="K1005" s="11"/>
      <c r="L1005" s="11"/>
      <c r="M1005" s="11"/>
      <c r="N1005"/>
      <c r="O1005"/>
      <c r="P1005"/>
      <c r="Q1005"/>
      <c r="R1005"/>
      <c r="S1005"/>
      <c r="T1005"/>
      <c r="U1005"/>
      <c r="V1005"/>
      <c r="W1005"/>
      <c r="X1005"/>
      <c r="Y1005"/>
      <c r="Z1005"/>
      <c r="AA1005"/>
      <c r="AB1005"/>
      <c r="AC1005"/>
      <c r="AD1005"/>
      <c r="AE1005"/>
      <c r="AF1005"/>
      <c r="AG1005"/>
      <c r="AH1005"/>
      <c r="AI1005"/>
      <c r="AJ1005"/>
      <c r="AK1005"/>
      <c r="AL1005"/>
      <c r="AM1005"/>
      <c r="AN1005"/>
      <c r="AO1005"/>
      <c r="AP1005"/>
      <c r="AQ1005"/>
      <c r="AR1005"/>
      <c r="AS1005"/>
      <c r="AT1005"/>
      <c r="AU1005"/>
      <c r="AV1005"/>
      <c r="AW1005"/>
      <c r="AX1005"/>
      <c r="AY1005"/>
      <c r="AZ1005"/>
      <c r="BA1005"/>
      <c r="BB1005"/>
      <c r="BC1005"/>
      <c r="BD1005"/>
    </row>
    <row r="1006" spans="2:56" ht="15.75" customHeight="1">
      <c r="B1006" s="4"/>
      <c r="C1006" s="11"/>
      <c r="D1006" s="11"/>
      <c r="E1006" s="11"/>
      <c r="F1006" s="11"/>
      <c r="G1006" s="11"/>
      <c r="H1006" s="11"/>
      <c r="I1006" s="11"/>
      <c r="J1006" s="11"/>
      <c r="K1006" s="11"/>
      <c r="L1006" s="11"/>
      <c r="M1006" s="11"/>
      <c r="N1006"/>
      <c r="O1006"/>
      <c r="P1006"/>
      <c r="Q1006"/>
      <c r="R1006"/>
      <c r="S1006"/>
      <c r="T1006"/>
      <c r="U1006"/>
      <c r="V1006"/>
      <c r="W1006"/>
      <c r="X1006"/>
      <c r="Y1006"/>
      <c r="Z1006"/>
      <c r="AA1006"/>
      <c r="AB1006"/>
      <c r="AC1006"/>
      <c r="AD1006"/>
      <c r="AE1006"/>
      <c r="AF1006"/>
      <c r="AG1006"/>
      <c r="AH1006"/>
      <c r="AI1006"/>
      <c r="AJ1006"/>
      <c r="AK1006"/>
      <c r="AL1006"/>
      <c r="AM1006"/>
      <c r="AN1006"/>
      <c r="AO1006"/>
      <c r="AP1006"/>
      <c r="AQ1006"/>
      <c r="AR1006"/>
      <c r="AS1006"/>
      <c r="AT1006"/>
      <c r="AU1006"/>
      <c r="AV1006"/>
      <c r="AW1006"/>
      <c r="AX1006"/>
      <c r="AY1006"/>
      <c r="AZ1006"/>
      <c r="BA1006"/>
      <c r="BB1006"/>
      <c r="BC1006"/>
      <c r="BD1006"/>
    </row>
    <row r="1007" spans="2:56" ht="15.75" customHeight="1">
      <c r="B1007" s="4"/>
      <c r="C1007" s="19" t="s">
        <v>56</v>
      </c>
      <c r="D1007" s="11"/>
      <c r="E1007" s="11"/>
      <c r="F1007" s="11"/>
      <c r="G1007" s="11"/>
      <c r="H1007" s="11"/>
      <c r="I1007" s="11"/>
      <c r="J1007" s="11"/>
      <c r="K1007" s="11"/>
      <c r="L1007" s="11"/>
      <c r="M1007" s="11"/>
      <c r="N1007"/>
      <c r="O1007"/>
      <c r="P1007"/>
      <c r="Q1007"/>
      <c r="R1007"/>
      <c r="S1007"/>
      <c r="T1007"/>
      <c r="U1007"/>
      <c r="V1007"/>
      <c r="W1007"/>
      <c r="X1007"/>
      <c r="Y1007"/>
      <c r="Z1007"/>
      <c r="AA1007"/>
      <c r="AB1007"/>
      <c r="AC1007"/>
      <c r="AD1007"/>
      <c r="AE1007"/>
      <c r="AF1007"/>
      <c r="AG1007"/>
      <c r="AH1007"/>
      <c r="AI1007"/>
      <c r="AJ1007"/>
      <c r="AK1007"/>
      <c r="AL1007"/>
      <c r="AM1007"/>
      <c r="AN1007"/>
      <c r="AO1007"/>
      <c r="AP1007"/>
      <c r="AQ1007"/>
      <c r="AR1007"/>
      <c r="AS1007"/>
      <c r="AT1007"/>
      <c r="AU1007"/>
      <c r="AV1007"/>
      <c r="AW1007"/>
      <c r="AX1007"/>
      <c r="AY1007"/>
      <c r="AZ1007"/>
      <c r="BA1007"/>
      <c r="BB1007"/>
      <c r="BC1007"/>
      <c r="BD1007"/>
    </row>
    <row r="1008" spans="2:56" ht="15.75" customHeight="1">
      <c r="B1008" s="4"/>
      <c r="C1008" s="4" t="s">
        <v>179</v>
      </c>
      <c r="D1008" s="11"/>
      <c r="E1008" s="11"/>
      <c r="F1008" s="11"/>
      <c r="G1008" s="11"/>
      <c r="H1008" s="11"/>
      <c r="I1008" s="11"/>
      <c r="J1008" s="11"/>
      <c r="K1008" s="11"/>
      <c r="L1008" s="11"/>
      <c r="M1008" s="11"/>
      <c r="N1008"/>
      <c r="O1008"/>
      <c r="P1008"/>
      <c r="Q1008"/>
      <c r="R1008"/>
      <c r="S1008"/>
      <c r="T1008"/>
      <c r="U1008"/>
      <c r="V1008"/>
      <c r="W1008"/>
      <c r="X1008"/>
      <c r="Y1008"/>
      <c r="Z1008"/>
      <c r="AA1008"/>
      <c r="AB1008"/>
      <c r="AC1008"/>
      <c r="AD1008"/>
      <c r="AE1008"/>
      <c r="AF1008"/>
      <c r="AG1008"/>
      <c r="AH1008"/>
      <c r="AI1008"/>
      <c r="AJ1008"/>
      <c r="AK1008"/>
      <c r="AL1008"/>
      <c r="AM1008"/>
      <c r="AN1008"/>
      <c r="AO1008"/>
      <c r="AP1008"/>
      <c r="AQ1008"/>
      <c r="AR1008"/>
      <c r="AS1008"/>
      <c r="AT1008"/>
      <c r="AU1008"/>
      <c r="AV1008"/>
      <c r="AW1008"/>
      <c r="AX1008"/>
      <c r="AY1008"/>
      <c r="AZ1008"/>
      <c r="BA1008"/>
      <c r="BB1008"/>
      <c r="BC1008"/>
      <c r="BD1008"/>
    </row>
    <row r="1009" spans="2:56" ht="15.75" customHeight="1">
      <c r="B1009" s="4"/>
      <c r="C1009" s="11"/>
      <c r="D1009" s="11"/>
      <c r="E1009" s="11"/>
      <c r="F1009" s="11"/>
      <c r="G1009" s="11"/>
      <c r="H1009" s="11"/>
      <c r="I1009" s="11"/>
      <c r="J1009" s="11"/>
      <c r="K1009" s="11"/>
      <c r="L1009" s="11"/>
      <c r="M1009" s="11"/>
      <c r="N1009"/>
      <c r="O1009"/>
      <c r="P1009"/>
      <c r="Q1009"/>
      <c r="R1009"/>
      <c r="S1009"/>
      <c r="T1009"/>
      <c r="U1009"/>
      <c r="V1009"/>
      <c r="W1009"/>
      <c r="X1009"/>
      <c r="Y1009"/>
      <c r="Z1009"/>
      <c r="AA1009"/>
      <c r="AB1009"/>
      <c r="AC1009"/>
      <c r="AD1009"/>
      <c r="AE1009"/>
      <c r="AF1009"/>
      <c r="AG1009"/>
      <c r="AH1009"/>
      <c r="AI1009"/>
      <c r="AJ1009"/>
      <c r="AK1009"/>
      <c r="AL1009"/>
      <c r="AM1009"/>
      <c r="AN1009"/>
      <c r="AO1009"/>
      <c r="AP1009"/>
      <c r="AQ1009"/>
      <c r="AR1009"/>
      <c r="AS1009"/>
      <c r="AT1009"/>
      <c r="AU1009"/>
      <c r="AV1009"/>
      <c r="AW1009"/>
      <c r="AX1009"/>
      <c r="AY1009"/>
      <c r="AZ1009"/>
      <c r="BA1009"/>
      <c r="BB1009"/>
      <c r="BC1009"/>
      <c r="BD1009"/>
    </row>
    <row r="1010" spans="2:56" ht="15.75" customHeight="1">
      <c r="B1010" s="4"/>
      <c r="C1010" s="4" t="s">
        <v>180</v>
      </c>
      <c r="D1010" s="11"/>
      <c r="E1010" s="11"/>
      <c r="F1010" s="11"/>
      <c r="G1010" s="11"/>
      <c r="H1010" s="11"/>
      <c r="I1010" s="11"/>
      <c r="J1010" s="11"/>
      <c r="K1010" s="11"/>
      <c r="L1010" s="11"/>
      <c r="M1010" s="11"/>
      <c r="N1010"/>
      <c r="O1010"/>
      <c r="P1010"/>
      <c r="Q1010"/>
      <c r="R1010"/>
      <c r="S1010"/>
      <c r="T1010"/>
      <c r="U1010"/>
      <c r="V1010"/>
      <c r="W1010"/>
      <c r="X1010"/>
      <c r="Y1010"/>
      <c r="Z1010"/>
      <c r="AA1010"/>
      <c r="AB1010"/>
      <c r="AC1010"/>
      <c r="AD1010"/>
      <c r="AE1010"/>
      <c r="AF1010"/>
      <c r="AG1010"/>
      <c r="AH1010"/>
      <c r="AI1010"/>
      <c r="AJ1010"/>
      <c r="AK1010"/>
      <c r="AL1010"/>
      <c r="AM1010"/>
      <c r="AN1010"/>
      <c r="AO1010"/>
      <c r="AP1010"/>
      <c r="AQ1010"/>
      <c r="AR1010"/>
      <c r="AS1010"/>
      <c r="AT1010"/>
      <c r="AU1010"/>
      <c r="AV1010"/>
      <c r="AW1010"/>
      <c r="AX1010"/>
      <c r="AY1010"/>
      <c r="AZ1010"/>
      <c r="BA1010"/>
      <c r="BB1010"/>
      <c r="BC1010"/>
      <c r="BD1010"/>
    </row>
    <row r="1011" spans="2:56" ht="15.75" customHeight="1">
      <c r="B1011" s="4"/>
      <c r="C1011" s="12" t="s">
        <v>1155</v>
      </c>
      <c r="D1011" s="11"/>
      <c r="E1011" s="11"/>
      <c r="F1011" s="11"/>
      <c r="G1011" s="11"/>
      <c r="H1011" s="11"/>
      <c r="I1011" s="11"/>
      <c r="J1011" s="11"/>
      <c r="K1011" s="11"/>
      <c r="L1011" s="11"/>
      <c r="M1011" s="11"/>
      <c r="N1011"/>
      <c r="O1011"/>
      <c r="P1011"/>
      <c r="Q1011"/>
      <c r="R1011"/>
      <c r="S1011"/>
      <c r="T1011"/>
      <c r="U1011"/>
      <c r="V1011"/>
      <c r="W1011"/>
      <c r="X1011"/>
      <c r="Y1011"/>
      <c r="Z1011"/>
      <c r="AA1011"/>
      <c r="AB1011"/>
      <c r="AC1011"/>
      <c r="AD1011"/>
      <c r="AE1011"/>
      <c r="AF1011"/>
      <c r="AG1011"/>
      <c r="AH1011"/>
      <c r="AI1011"/>
      <c r="AJ1011"/>
      <c r="AK1011"/>
      <c r="AL1011"/>
      <c r="AM1011"/>
      <c r="AN1011"/>
      <c r="AO1011"/>
      <c r="AP1011"/>
      <c r="AQ1011"/>
      <c r="AR1011"/>
      <c r="AS1011"/>
      <c r="AT1011"/>
      <c r="AU1011"/>
      <c r="AV1011"/>
      <c r="AW1011"/>
      <c r="AX1011"/>
      <c r="AY1011"/>
      <c r="AZ1011"/>
      <c r="BA1011"/>
      <c r="BB1011"/>
      <c r="BC1011"/>
      <c r="BD1011"/>
    </row>
    <row r="1012" spans="2:56" ht="15.75" customHeight="1">
      <c r="B1012" s="4"/>
      <c r="C1012" s="11"/>
      <c r="D1012" s="11"/>
      <c r="E1012" s="11"/>
      <c r="F1012" s="11"/>
      <c r="G1012" s="11"/>
      <c r="H1012" s="11"/>
      <c r="I1012" s="11"/>
      <c r="J1012" s="11"/>
      <c r="K1012" s="11"/>
      <c r="L1012" s="11"/>
      <c r="M1012" s="11"/>
      <c r="N1012"/>
      <c r="O1012"/>
      <c r="P1012"/>
      <c r="Q1012"/>
      <c r="R1012"/>
      <c r="S1012"/>
      <c r="T1012"/>
      <c r="U1012"/>
      <c r="V1012"/>
      <c r="W1012"/>
      <c r="X1012"/>
      <c r="Y1012"/>
      <c r="Z1012"/>
      <c r="AA1012"/>
      <c r="AB1012"/>
      <c r="AC1012"/>
      <c r="AD1012"/>
      <c r="AE1012"/>
      <c r="AF1012"/>
      <c r="AG1012"/>
      <c r="AH1012"/>
      <c r="AI1012"/>
      <c r="AJ1012"/>
      <c r="AK1012"/>
      <c r="AL1012"/>
      <c r="AM1012"/>
      <c r="AN1012"/>
      <c r="AO1012"/>
      <c r="AP1012"/>
      <c r="AQ1012"/>
      <c r="AR1012"/>
      <c r="AS1012"/>
      <c r="AT1012"/>
      <c r="AU1012"/>
      <c r="AV1012"/>
      <c r="AW1012"/>
      <c r="AX1012"/>
      <c r="AY1012"/>
      <c r="AZ1012"/>
      <c r="BA1012"/>
      <c r="BB1012"/>
      <c r="BC1012"/>
      <c r="BD1012"/>
    </row>
    <row r="1013" spans="2:56" ht="15.75" customHeight="1">
      <c r="B1013" s="4"/>
      <c r="C1013" s="19" t="s">
        <v>57</v>
      </c>
      <c r="D1013" s="11"/>
      <c r="E1013" s="11"/>
      <c r="F1013" s="11"/>
      <c r="G1013" s="11"/>
      <c r="H1013" s="11"/>
      <c r="I1013" s="11"/>
      <c r="J1013" s="11"/>
      <c r="K1013" s="11"/>
      <c r="L1013" s="11"/>
      <c r="M1013" s="11"/>
      <c r="N1013"/>
      <c r="O1013"/>
      <c r="P1013"/>
      <c r="Q1013"/>
      <c r="R1013"/>
      <c r="S1013"/>
      <c r="T1013"/>
      <c r="U1013"/>
      <c r="V1013"/>
      <c r="W1013"/>
      <c r="X1013"/>
      <c r="Y1013"/>
      <c r="Z1013"/>
      <c r="AA1013"/>
      <c r="AB1013"/>
      <c r="AC1013"/>
      <c r="AD1013"/>
      <c r="AE1013"/>
      <c r="AF1013"/>
      <c r="AG1013"/>
      <c r="AH1013"/>
      <c r="AI1013"/>
      <c r="AJ1013"/>
      <c r="AK1013"/>
      <c r="AL1013"/>
      <c r="AM1013"/>
      <c r="AN1013"/>
      <c r="AO1013"/>
      <c r="AP1013"/>
      <c r="AQ1013"/>
      <c r="AR1013"/>
      <c r="AS1013"/>
      <c r="AT1013"/>
      <c r="AU1013"/>
      <c r="AV1013"/>
      <c r="AW1013"/>
      <c r="AX1013"/>
      <c r="AY1013"/>
      <c r="AZ1013"/>
      <c r="BA1013"/>
      <c r="BB1013"/>
      <c r="BC1013"/>
      <c r="BD1013"/>
    </row>
    <row r="1014" spans="2:56" ht="15.75" customHeight="1">
      <c r="B1014" s="4"/>
      <c r="C1014" s="11"/>
      <c r="D1014" s="11"/>
      <c r="E1014" s="11"/>
      <c r="F1014" s="11"/>
      <c r="G1014" s="11"/>
      <c r="H1014" s="11"/>
      <c r="I1014" s="11"/>
      <c r="J1014" s="11"/>
      <c r="K1014" s="11"/>
      <c r="L1014" s="11"/>
      <c r="M1014" s="11"/>
      <c r="N1014"/>
      <c r="O1014"/>
      <c r="P1014"/>
      <c r="Q1014"/>
      <c r="R1014"/>
      <c r="S1014"/>
      <c r="T1014"/>
      <c r="U1014"/>
      <c r="V1014"/>
      <c r="W1014"/>
      <c r="X1014"/>
      <c r="Y1014"/>
      <c r="Z1014"/>
      <c r="AA1014"/>
      <c r="AB1014"/>
      <c r="AC1014"/>
      <c r="AD1014"/>
      <c r="AE1014"/>
      <c r="AF1014"/>
      <c r="AG1014"/>
      <c r="AH1014"/>
      <c r="AI1014"/>
      <c r="AJ1014"/>
      <c r="AK1014"/>
      <c r="AL1014"/>
      <c r="AM1014"/>
      <c r="AN1014"/>
      <c r="AO1014"/>
      <c r="AP1014"/>
      <c r="AQ1014"/>
      <c r="AR1014"/>
      <c r="AS1014"/>
      <c r="AT1014"/>
      <c r="AU1014"/>
      <c r="AV1014"/>
      <c r="AW1014"/>
      <c r="AX1014"/>
      <c r="AY1014"/>
      <c r="AZ1014"/>
      <c r="BA1014"/>
      <c r="BB1014"/>
      <c r="BC1014"/>
      <c r="BD1014"/>
    </row>
    <row r="1015" spans="2:56" ht="15.75" customHeight="1">
      <c r="B1015" s="11"/>
      <c r="C1015" s="11"/>
      <c r="D1015" s="11"/>
      <c r="E1015" s="11"/>
      <c r="F1015" s="11"/>
      <c r="G1015" s="11"/>
      <c r="H1015" s="11"/>
      <c r="I1015" s="11"/>
      <c r="J1015" s="11"/>
      <c r="K1015" s="11"/>
      <c r="L1015" s="11"/>
      <c r="M1015" s="11"/>
      <c r="N1015"/>
      <c r="O1015"/>
      <c r="P1015"/>
      <c r="Q1015"/>
      <c r="R1015"/>
      <c r="S1015"/>
      <c r="T1015"/>
      <c r="U1015"/>
      <c r="V1015"/>
      <c r="W1015"/>
      <c r="X1015"/>
      <c r="Y1015"/>
      <c r="Z1015"/>
      <c r="AA1015"/>
      <c r="AB1015"/>
      <c r="AC1015"/>
      <c r="AD1015"/>
      <c r="AE1015"/>
      <c r="AF1015"/>
      <c r="AG1015"/>
      <c r="AH1015"/>
      <c r="AI1015"/>
      <c r="AJ1015"/>
      <c r="AK1015"/>
      <c r="AL1015"/>
      <c r="AM1015"/>
      <c r="AN1015"/>
      <c r="AO1015"/>
      <c r="AP1015"/>
      <c r="AQ1015"/>
      <c r="AR1015"/>
      <c r="AS1015"/>
      <c r="AT1015"/>
      <c r="AU1015"/>
      <c r="AV1015"/>
      <c r="AW1015"/>
      <c r="AX1015"/>
      <c r="AY1015"/>
      <c r="AZ1015"/>
      <c r="BA1015"/>
      <c r="BB1015"/>
      <c r="BC1015"/>
      <c r="BD1015"/>
    </row>
    <row r="1016" spans="2:56" ht="15.75" customHeight="1">
      <c r="B1016" s="11"/>
      <c r="C1016" s="11"/>
      <c r="D1016" s="11"/>
      <c r="E1016" s="11"/>
      <c r="F1016" s="11"/>
      <c r="G1016" s="11"/>
      <c r="H1016" s="11"/>
      <c r="I1016" s="11"/>
      <c r="J1016" s="11"/>
      <c r="K1016" s="11"/>
      <c r="L1016" s="11"/>
      <c r="M1016" s="11"/>
      <c r="N1016"/>
      <c r="O1016"/>
      <c r="P1016"/>
      <c r="Q1016"/>
      <c r="R1016"/>
      <c r="S1016"/>
      <c r="T1016"/>
      <c r="U1016"/>
      <c r="V1016"/>
      <c r="W1016"/>
      <c r="X1016"/>
      <c r="Y1016"/>
      <c r="Z1016"/>
      <c r="AA1016"/>
      <c r="AB1016"/>
      <c r="AC1016"/>
      <c r="AD1016"/>
      <c r="AE1016"/>
      <c r="AF1016"/>
      <c r="AG1016"/>
      <c r="AH1016"/>
      <c r="AI1016"/>
      <c r="AJ1016"/>
      <c r="AK1016"/>
      <c r="AL1016"/>
      <c r="AM1016"/>
      <c r="AN1016"/>
      <c r="AO1016"/>
      <c r="AP1016"/>
      <c r="AQ1016"/>
      <c r="AR1016"/>
      <c r="AS1016"/>
      <c r="AT1016"/>
      <c r="AU1016"/>
      <c r="AV1016"/>
      <c r="AW1016"/>
      <c r="AX1016"/>
      <c r="AY1016"/>
      <c r="AZ1016"/>
      <c r="BA1016"/>
      <c r="BB1016"/>
      <c r="BC1016"/>
      <c r="BD1016"/>
    </row>
    <row r="1017" spans="2:56" ht="15.75" customHeight="1">
      <c r="B1017" s="8" t="s">
        <v>279</v>
      </c>
      <c r="C1017" s="9"/>
      <c r="D1017" s="9"/>
      <c r="E1017" s="9"/>
      <c r="F1017" s="9"/>
      <c r="G1017" s="9"/>
      <c r="H1017" s="9"/>
      <c r="I1017" s="9"/>
      <c r="J1017" s="9"/>
      <c r="K1017" s="9"/>
      <c r="L1017" s="9"/>
      <c r="M1017" s="9"/>
      <c r="N1017"/>
      <c r="O1017"/>
      <c r="P1017"/>
      <c r="Q1017"/>
      <c r="R1017"/>
      <c r="S1017"/>
      <c r="T1017"/>
      <c r="U1017"/>
      <c r="V1017"/>
      <c r="W1017"/>
      <c r="X1017"/>
      <c r="Y1017"/>
      <c r="Z1017"/>
      <c r="AA1017"/>
      <c r="AB1017"/>
      <c r="AC1017"/>
      <c r="AD1017"/>
      <c r="AE1017"/>
      <c r="AF1017"/>
      <c r="AG1017"/>
      <c r="AH1017"/>
      <c r="AI1017"/>
      <c r="AJ1017"/>
      <c r="AK1017"/>
      <c r="AL1017"/>
      <c r="AM1017"/>
      <c r="AN1017"/>
      <c r="AO1017"/>
      <c r="AP1017"/>
      <c r="AQ1017"/>
      <c r="AR1017"/>
      <c r="AS1017"/>
      <c r="AT1017"/>
      <c r="AU1017"/>
      <c r="AV1017"/>
      <c r="AW1017"/>
      <c r="AX1017"/>
      <c r="AY1017"/>
      <c r="AZ1017"/>
      <c r="BA1017"/>
      <c r="BB1017"/>
      <c r="BC1017"/>
      <c r="BD1017"/>
    </row>
    <row r="1018" spans="2:56" ht="15.75" customHeight="1">
      <c r="B1018" s="356" t="s">
        <v>280</v>
      </c>
      <c r="C1018" s="356"/>
      <c r="D1018" s="356"/>
      <c r="E1018" s="356"/>
      <c r="F1018" s="356"/>
      <c r="G1018" s="356"/>
      <c r="H1018" s="356"/>
      <c r="I1018" s="356"/>
      <c r="J1018" s="11"/>
      <c r="K1018" s="11"/>
      <c r="L1018" s="11"/>
      <c r="M1018" s="11"/>
      <c r="N1018"/>
      <c r="O1018"/>
      <c r="P1018"/>
      <c r="Q1018"/>
      <c r="R1018"/>
      <c r="S1018"/>
      <c r="T1018"/>
      <c r="U1018"/>
      <c r="V1018"/>
      <c r="W1018"/>
      <c r="X1018"/>
      <c r="Y1018"/>
      <c r="Z1018"/>
      <c r="AA1018"/>
      <c r="AB1018"/>
      <c r="AC1018"/>
      <c r="AD1018"/>
      <c r="AE1018"/>
      <c r="AF1018"/>
      <c r="AG1018"/>
      <c r="AH1018"/>
      <c r="AI1018"/>
      <c r="AJ1018"/>
      <c r="AK1018"/>
      <c r="AL1018"/>
      <c r="AM1018"/>
      <c r="AN1018"/>
      <c r="AO1018"/>
      <c r="AP1018"/>
      <c r="AQ1018"/>
      <c r="AR1018"/>
      <c r="AS1018"/>
      <c r="AT1018"/>
      <c r="AU1018"/>
      <c r="AV1018"/>
      <c r="AW1018"/>
      <c r="AX1018"/>
      <c r="AY1018"/>
      <c r="AZ1018"/>
      <c r="BA1018"/>
      <c r="BB1018"/>
      <c r="BC1018"/>
      <c r="BD1018"/>
    </row>
    <row r="1019" spans="2:56" ht="15.75" customHeight="1">
      <c r="B1019" s="356" t="s">
        <v>281</v>
      </c>
      <c r="C1019" s="356"/>
      <c r="D1019" s="356"/>
      <c r="E1019" s="356"/>
      <c r="F1019" s="356"/>
      <c r="G1019" s="356"/>
      <c r="H1019" s="356"/>
      <c r="I1019" s="356"/>
      <c r="J1019" s="356"/>
      <c r="K1019" s="356"/>
      <c r="L1019" s="11"/>
      <c r="M1019" s="11"/>
      <c r="N1019"/>
      <c r="O1019"/>
      <c r="P1019"/>
      <c r="Q1019"/>
      <c r="R1019"/>
      <c r="S1019"/>
      <c r="T1019"/>
      <c r="U1019"/>
      <c r="V1019"/>
      <c r="W1019"/>
      <c r="X1019"/>
      <c r="Y1019"/>
      <c r="Z1019"/>
      <c r="AA1019"/>
      <c r="AB1019"/>
      <c r="AC1019"/>
      <c r="AD1019"/>
      <c r="AE1019"/>
      <c r="AF1019"/>
      <c r="AG1019"/>
      <c r="AH1019"/>
      <c r="AI1019"/>
      <c r="AJ1019"/>
      <c r="AK1019"/>
      <c r="AL1019"/>
      <c r="AM1019"/>
      <c r="AN1019"/>
      <c r="AO1019"/>
      <c r="AP1019"/>
      <c r="AQ1019"/>
      <c r="AR1019"/>
      <c r="AS1019"/>
      <c r="AT1019"/>
      <c r="AU1019"/>
      <c r="AV1019"/>
      <c r="AW1019"/>
      <c r="AX1019"/>
      <c r="AY1019"/>
      <c r="AZ1019"/>
      <c r="BA1019"/>
      <c r="BB1019"/>
      <c r="BC1019"/>
      <c r="BD1019"/>
    </row>
    <row r="1020" spans="2:56" ht="15.75" customHeight="1">
      <c r="B1020" s="11"/>
      <c r="C1020" s="11"/>
      <c r="D1020" s="11"/>
      <c r="E1020" s="11"/>
      <c r="F1020" s="11"/>
      <c r="G1020" s="11"/>
      <c r="H1020" s="11"/>
      <c r="I1020" s="11"/>
      <c r="J1020" s="11"/>
      <c r="K1020" s="11"/>
      <c r="L1020" s="11"/>
      <c r="M1020" s="11"/>
      <c r="N1020"/>
      <c r="O1020"/>
      <c r="P1020"/>
      <c r="Q1020"/>
      <c r="R1020"/>
      <c r="S1020"/>
      <c r="T1020"/>
      <c r="U1020"/>
      <c r="V1020"/>
      <c r="W1020"/>
      <c r="X1020"/>
      <c r="Y1020"/>
      <c r="Z1020"/>
      <c r="AA1020"/>
      <c r="AB1020"/>
      <c r="AC1020"/>
      <c r="AD1020"/>
      <c r="AE1020"/>
      <c r="AF1020"/>
      <c r="AG1020"/>
      <c r="AH1020"/>
      <c r="AI1020"/>
      <c r="AJ1020"/>
      <c r="AK1020"/>
      <c r="AL1020"/>
      <c r="AM1020"/>
      <c r="AN1020"/>
      <c r="AO1020"/>
      <c r="AP1020"/>
      <c r="AQ1020"/>
      <c r="AR1020"/>
      <c r="AS1020"/>
      <c r="AT1020"/>
      <c r="AU1020"/>
      <c r="AV1020"/>
      <c r="AW1020"/>
      <c r="AX1020"/>
      <c r="AY1020"/>
      <c r="AZ1020"/>
      <c r="BA1020"/>
      <c r="BB1020"/>
      <c r="BC1020"/>
      <c r="BD1020"/>
    </row>
    <row r="1021" spans="2:56" ht="15.75" customHeight="1">
      <c r="B1021" s="356" t="s">
        <v>282</v>
      </c>
      <c r="C1021" s="356"/>
      <c r="D1021" s="356"/>
      <c r="E1021" s="356"/>
      <c r="F1021" s="356"/>
      <c r="G1021" s="356"/>
      <c r="H1021" s="356"/>
      <c r="I1021" s="356"/>
      <c r="J1021" s="356"/>
      <c r="K1021" s="356"/>
      <c r="L1021" s="11"/>
      <c r="M1021" s="11"/>
      <c r="N1021"/>
      <c r="O1021"/>
      <c r="P1021"/>
      <c r="Q1021"/>
      <c r="R1021"/>
      <c r="S1021"/>
      <c r="T1021"/>
      <c r="U1021"/>
      <c r="V1021"/>
      <c r="W1021"/>
      <c r="X1021"/>
      <c r="Y1021"/>
      <c r="Z1021"/>
      <c r="AA1021"/>
      <c r="AB1021"/>
      <c r="AC1021"/>
      <c r="AD1021"/>
      <c r="AE1021"/>
      <c r="AF1021"/>
      <c r="AG1021"/>
      <c r="AH1021"/>
      <c r="AI1021"/>
      <c r="AJ1021"/>
      <c r="AK1021"/>
      <c r="AL1021"/>
      <c r="AM1021"/>
      <c r="AN1021"/>
      <c r="AO1021"/>
      <c r="AP1021"/>
      <c r="AQ1021"/>
      <c r="AR1021"/>
      <c r="AS1021"/>
      <c r="AT1021"/>
      <c r="AU1021"/>
      <c r="AV1021"/>
      <c r="AW1021"/>
      <c r="AX1021"/>
      <c r="AY1021"/>
      <c r="AZ1021"/>
      <c r="BA1021"/>
      <c r="BB1021"/>
      <c r="BC1021"/>
      <c r="BD1021"/>
    </row>
    <row r="1022" spans="2:56" ht="15.75" customHeight="1">
      <c r="B1022" s="356" t="s">
        <v>283</v>
      </c>
      <c r="C1022" s="356"/>
      <c r="D1022" s="356"/>
      <c r="E1022" s="356"/>
      <c r="F1022" s="356"/>
      <c r="G1022" s="356"/>
      <c r="H1022" s="356"/>
      <c r="I1022" s="11"/>
      <c r="J1022" s="11"/>
      <c r="K1022" s="11"/>
      <c r="L1022" s="11"/>
      <c r="M1022" s="11"/>
      <c r="N1022"/>
      <c r="O1022"/>
      <c r="P1022"/>
      <c r="Q1022"/>
      <c r="R1022"/>
      <c r="S1022"/>
      <c r="T1022"/>
      <c r="U1022"/>
      <c r="V1022"/>
      <c r="W1022"/>
      <c r="X1022"/>
      <c r="Y1022"/>
      <c r="Z1022"/>
      <c r="AA1022"/>
      <c r="AB1022"/>
      <c r="AC1022"/>
      <c r="AD1022"/>
      <c r="AE1022"/>
      <c r="AF1022"/>
      <c r="AG1022"/>
      <c r="AH1022"/>
      <c r="AI1022"/>
      <c r="AJ1022"/>
      <c r="AK1022"/>
      <c r="AL1022"/>
      <c r="AM1022"/>
      <c r="AN1022"/>
      <c r="AO1022"/>
      <c r="AP1022"/>
      <c r="AQ1022"/>
      <c r="AR1022"/>
      <c r="AS1022"/>
      <c r="AT1022"/>
      <c r="AU1022"/>
      <c r="AV1022"/>
      <c r="AW1022"/>
      <c r="AX1022"/>
      <c r="AY1022"/>
      <c r="AZ1022"/>
      <c r="BA1022"/>
      <c r="BB1022"/>
      <c r="BC1022"/>
      <c r="BD1022"/>
    </row>
    <row r="1023" spans="2:56" ht="18" customHeight="1">
      <c r="B1023" s="11"/>
      <c r="C1023" s="11"/>
      <c r="D1023" s="11"/>
      <c r="E1023" s="11"/>
      <c r="F1023" s="11"/>
      <c r="G1023" s="11"/>
      <c r="H1023" s="11"/>
      <c r="I1023" s="11"/>
      <c r="J1023" s="11"/>
      <c r="K1023" s="11"/>
      <c r="L1023" s="11"/>
      <c r="M1023" s="11"/>
      <c r="N1023"/>
      <c r="O1023"/>
      <c r="P1023"/>
      <c r="Q1023"/>
      <c r="R1023"/>
      <c r="S1023"/>
      <c r="T1023"/>
      <c r="U1023"/>
      <c r="V1023"/>
      <c r="W1023"/>
      <c r="X1023"/>
      <c r="Y1023"/>
      <c r="Z1023"/>
      <c r="AA1023"/>
      <c r="AB1023"/>
      <c r="AC1023"/>
      <c r="AD1023"/>
      <c r="AE1023"/>
      <c r="AF1023"/>
      <c r="AG1023"/>
      <c r="AH1023"/>
      <c r="AI1023"/>
      <c r="AJ1023"/>
      <c r="AK1023"/>
      <c r="AL1023"/>
      <c r="AM1023"/>
      <c r="AN1023"/>
      <c r="AO1023"/>
      <c r="AP1023"/>
      <c r="AQ1023"/>
      <c r="AR1023"/>
      <c r="AS1023"/>
      <c r="AT1023"/>
      <c r="AU1023"/>
      <c r="AV1023"/>
      <c r="AW1023"/>
      <c r="AX1023"/>
      <c r="AY1023"/>
      <c r="AZ1023"/>
      <c r="BA1023"/>
      <c r="BB1023"/>
      <c r="BC1023"/>
      <c r="BD1023"/>
    </row>
    <row r="1024" spans="2:56" ht="15.75" customHeight="1">
      <c r="B1024" s="356" t="s">
        <v>284</v>
      </c>
      <c r="C1024" s="356"/>
      <c r="D1024" s="356"/>
      <c r="E1024" s="356"/>
      <c r="F1024" s="356"/>
      <c r="G1024" s="356"/>
      <c r="H1024" s="356"/>
      <c r="I1024" s="356"/>
      <c r="J1024" s="11"/>
      <c r="K1024" s="11"/>
      <c r="L1024" s="11"/>
      <c r="M1024" s="11"/>
      <c r="N1024"/>
      <c r="O1024"/>
      <c r="P1024"/>
      <c r="Q1024"/>
      <c r="R1024"/>
      <c r="S1024"/>
      <c r="T1024"/>
      <c r="U1024"/>
      <c r="V1024"/>
      <c r="W1024"/>
      <c r="X1024"/>
      <c r="Y1024"/>
      <c r="Z1024"/>
      <c r="AA1024"/>
      <c r="AB1024"/>
      <c r="AC1024"/>
      <c r="AD1024"/>
      <c r="AE1024"/>
      <c r="AF1024"/>
      <c r="AG1024"/>
      <c r="AH1024"/>
      <c r="AI1024"/>
      <c r="AJ1024"/>
      <c r="AK1024"/>
      <c r="AL1024"/>
      <c r="AM1024"/>
      <c r="AN1024"/>
      <c r="AO1024"/>
      <c r="AP1024"/>
      <c r="AQ1024"/>
      <c r="AR1024"/>
      <c r="AS1024"/>
      <c r="AT1024"/>
      <c r="AU1024"/>
      <c r="AV1024"/>
      <c r="AW1024"/>
      <c r="AX1024"/>
      <c r="AY1024"/>
      <c r="AZ1024"/>
      <c r="BA1024"/>
      <c r="BB1024"/>
      <c r="BC1024"/>
      <c r="BD1024"/>
    </row>
    <row r="1025" spans="2:56" ht="15.75" customHeight="1">
      <c r="B1025" s="11"/>
      <c r="C1025" s="11"/>
      <c r="D1025" s="11"/>
      <c r="E1025" s="11"/>
      <c r="F1025" s="11"/>
      <c r="G1025" s="11"/>
      <c r="H1025" s="11"/>
      <c r="I1025" s="11"/>
      <c r="J1025" s="11"/>
      <c r="K1025" s="11"/>
      <c r="L1025" s="11"/>
      <c r="M1025" s="11"/>
      <c r="N1025"/>
      <c r="O1025"/>
      <c r="P1025"/>
      <c r="Q1025"/>
      <c r="R1025"/>
      <c r="S1025"/>
      <c r="T1025"/>
      <c r="U1025"/>
      <c r="V1025"/>
      <c r="W1025"/>
      <c r="X1025"/>
      <c r="Y1025"/>
      <c r="Z1025"/>
      <c r="AA1025"/>
      <c r="AB1025"/>
      <c r="AC1025"/>
      <c r="AD1025"/>
      <c r="AE1025"/>
      <c r="AF1025"/>
      <c r="AG1025"/>
      <c r="AH1025"/>
      <c r="AI1025"/>
      <c r="AJ1025"/>
      <c r="AK1025"/>
      <c r="AL1025"/>
      <c r="AM1025"/>
      <c r="AN1025"/>
      <c r="AO1025"/>
      <c r="AP1025"/>
      <c r="AQ1025"/>
      <c r="AR1025"/>
      <c r="AS1025"/>
      <c r="AT1025"/>
      <c r="AU1025"/>
      <c r="AV1025"/>
      <c r="AW1025"/>
      <c r="AX1025"/>
      <c r="AY1025"/>
      <c r="AZ1025"/>
      <c r="BA1025"/>
      <c r="BB1025"/>
      <c r="BC1025"/>
      <c r="BD1025"/>
    </row>
    <row r="1026" spans="2:56" ht="15.75" customHeight="1">
      <c r="B1026" s="356" t="s">
        <v>285</v>
      </c>
      <c r="C1026" s="356"/>
      <c r="D1026" s="356"/>
      <c r="E1026" s="356"/>
      <c r="F1026" s="11"/>
      <c r="G1026" s="11"/>
      <c r="H1026" s="11"/>
      <c r="I1026" s="11"/>
      <c r="J1026" s="11"/>
      <c r="K1026" s="11"/>
      <c r="L1026" s="11"/>
      <c r="M1026" s="11"/>
      <c r="N1026"/>
      <c r="O1026"/>
      <c r="P1026"/>
      <c r="Q1026"/>
      <c r="R1026"/>
      <c r="S1026"/>
      <c r="T1026"/>
      <c r="U1026"/>
      <c r="V1026"/>
      <c r="W1026"/>
      <c r="X1026"/>
      <c r="Y1026"/>
      <c r="Z1026"/>
      <c r="AA1026"/>
      <c r="AB1026"/>
      <c r="AC1026"/>
      <c r="AD1026"/>
      <c r="AE1026"/>
      <c r="AF1026"/>
      <c r="AG1026"/>
      <c r="AH1026"/>
      <c r="AI1026"/>
      <c r="AJ1026"/>
      <c r="AK1026"/>
      <c r="AL1026"/>
      <c r="AM1026"/>
      <c r="AN1026"/>
      <c r="AO1026"/>
      <c r="AP1026"/>
      <c r="AQ1026"/>
      <c r="AR1026"/>
      <c r="AS1026"/>
      <c r="AT1026"/>
      <c r="AU1026"/>
      <c r="AV1026"/>
      <c r="AW1026"/>
      <c r="AX1026"/>
      <c r="AY1026"/>
      <c r="AZ1026"/>
      <c r="BA1026"/>
      <c r="BB1026"/>
      <c r="BC1026"/>
      <c r="BD1026"/>
    </row>
    <row r="1027" spans="2:56" ht="15.75" customHeight="1">
      <c r="B1027" s="356" t="s">
        <v>286</v>
      </c>
      <c r="C1027" s="356"/>
      <c r="D1027" s="356"/>
      <c r="E1027" s="356"/>
      <c r="F1027" s="356"/>
      <c r="G1027" s="356"/>
      <c r="H1027" s="356"/>
      <c r="I1027" s="356"/>
      <c r="J1027" s="356"/>
      <c r="K1027" s="356"/>
      <c r="L1027" s="11"/>
      <c r="M1027" s="11"/>
      <c r="N1027"/>
      <c r="O1027"/>
      <c r="P1027"/>
      <c r="Q1027"/>
      <c r="R1027"/>
      <c r="S1027"/>
      <c r="T1027"/>
      <c r="U1027"/>
      <c r="V1027"/>
      <c r="W1027"/>
      <c r="X1027"/>
      <c r="Y1027"/>
      <c r="Z1027"/>
      <c r="AA1027"/>
      <c r="AB1027"/>
      <c r="AC1027"/>
      <c r="AD1027"/>
      <c r="AE1027"/>
      <c r="AF1027"/>
      <c r="AG1027"/>
      <c r="AH1027"/>
      <c r="AI1027"/>
      <c r="AJ1027"/>
      <c r="AK1027"/>
      <c r="AL1027"/>
      <c r="AM1027"/>
      <c r="AN1027"/>
      <c r="AO1027"/>
      <c r="AP1027"/>
      <c r="AQ1027"/>
      <c r="AR1027"/>
      <c r="AS1027"/>
      <c r="AT1027"/>
      <c r="AU1027"/>
      <c r="AV1027"/>
      <c r="AW1027"/>
      <c r="AX1027"/>
      <c r="AY1027"/>
      <c r="AZ1027"/>
      <c r="BA1027"/>
      <c r="BB1027"/>
      <c r="BC1027"/>
      <c r="BD1027"/>
    </row>
    <row r="1028" spans="2:56" ht="15.75" customHeight="1">
      <c r="B1028" s="356" t="s">
        <v>287</v>
      </c>
      <c r="C1028" s="356"/>
      <c r="D1028" s="356"/>
      <c r="E1028" s="356"/>
      <c r="F1028" s="356"/>
      <c r="G1028" s="356"/>
      <c r="H1028" s="356"/>
      <c r="I1028" s="356"/>
      <c r="J1028" s="356"/>
      <c r="K1028" s="356"/>
      <c r="L1028" s="356"/>
      <c r="M1028" s="356"/>
      <c r="N1028"/>
      <c r="O1028"/>
      <c r="P1028"/>
      <c r="Q1028"/>
      <c r="R1028"/>
      <c r="S1028"/>
      <c r="T1028"/>
      <c r="U1028"/>
      <c r="V1028"/>
      <c r="W1028"/>
      <c r="X1028"/>
      <c r="Y1028"/>
      <c r="Z1028"/>
      <c r="AA1028"/>
      <c r="AB1028"/>
      <c r="AC1028"/>
      <c r="AD1028"/>
      <c r="AE1028"/>
      <c r="AF1028"/>
      <c r="AG1028"/>
      <c r="AH1028"/>
      <c r="AI1028"/>
      <c r="AJ1028"/>
      <c r="AK1028"/>
      <c r="AL1028"/>
      <c r="AM1028"/>
      <c r="AN1028"/>
      <c r="AO1028"/>
      <c r="AP1028"/>
      <c r="AQ1028"/>
      <c r="AR1028"/>
      <c r="AS1028"/>
      <c r="AT1028"/>
      <c r="AU1028"/>
      <c r="AV1028"/>
      <c r="AW1028"/>
      <c r="AX1028"/>
      <c r="AY1028"/>
      <c r="AZ1028"/>
      <c r="BA1028"/>
      <c r="BB1028"/>
      <c r="BC1028"/>
      <c r="BD1028"/>
    </row>
    <row r="1029" spans="2:56" ht="15.75" customHeight="1">
      <c r="B1029" s="11"/>
      <c r="C1029" s="11"/>
      <c r="D1029" s="11"/>
      <c r="E1029" s="11"/>
      <c r="F1029" s="11"/>
      <c r="G1029" s="11"/>
      <c r="H1029" s="11"/>
      <c r="I1029" s="11"/>
      <c r="J1029" s="11"/>
      <c r="K1029" s="11"/>
      <c r="L1029" s="11"/>
      <c r="M1029" s="11"/>
      <c r="N1029"/>
      <c r="O1029"/>
      <c r="P1029"/>
      <c r="Q1029"/>
      <c r="R1029"/>
      <c r="S1029"/>
      <c r="T1029"/>
      <c r="U1029"/>
      <c r="V1029"/>
      <c r="W1029"/>
      <c r="X1029"/>
      <c r="Y1029"/>
      <c r="Z1029"/>
      <c r="AA1029"/>
      <c r="AB1029"/>
      <c r="AC1029"/>
      <c r="AD1029"/>
      <c r="AE1029"/>
      <c r="AF1029"/>
      <c r="AG1029"/>
      <c r="AH1029"/>
      <c r="AI1029"/>
      <c r="AJ1029"/>
      <c r="AK1029"/>
      <c r="AL1029"/>
      <c r="AM1029"/>
      <c r="AN1029"/>
      <c r="AO1029"/>
      <c r="AP1029"/>
      <c r="AQ1029"/>
      <c r="AR1029"/>
      <c r="AS1029"/>
      <c r="AT1029"/>
      <c r="AU1029"/>
      <c r="AV1029"/>
      <c r="AW1029"/>
      <c r="AX1029"/>
      <c r="AY1029"/>
      <c r="AZ1029"/>
      <c r="BA1029"/>
      <c r="BB1029"/>
      <c r="BC1029"/>
      <c r="BD1029"/>
    </row>
    <row r="1030" spans="2:56" ht="15.75" customHeight="1">
      <c r="B1030" s="356" t="s">
        <v>288</v>
      </c>
      <c r="C1030" s="356"/>
      <c r="D1030" s="356"/>
      <c r="E1030" s="356"/>
      <c r="F1030" s="356"/>
      <c r="G1030" s="356"/>
      <c r="H1030" s="356"/>
      <c r="I1030" s="356"/>
      <c r="J1030" s="356"/>
      <c r="K1030" s="356"/>
      <c r="L1030" s="356"/>
      <c r="M1030" s="356"/>
      <c r="N1030"/>
      <c r="O1030"/>
      <c r="P1030"/>
      <c r="Q1030"/>
      <c r="R1030"/>
      <c r="S1030"/>
      <c r="T1030"/>
      <c r="U1030"/>
      <c r="V1030"/>
      <c r="W1030"/>
      <c r="X1030"/>
      <c r="Y1030"/>
      <c r="Z1030"/>
      <c r="AA1030"/>
      <c r="AB1030"/>
      <c r="AC1030"/>
      <c r="AD1030"/>
      <c r="AE1030"/>
      <c r="AF1030"/>
      <c r="AG1030"/>
      <c r="AH1030"/>
      <c r="AI1030"/>
      <c r="AJ1030"/>
      <c r="AK1030"/>
      <c r="AL1030"/>
      <c r="AM1030"/>
      <c r="AN1030"/>
      <c r="AO1030"/>
      <c r="AP1030"/>
      <c r="AQ1030"/>
      <c r="AR1030"/>
      <c r="AS1030"/>
      <c r="AT1030"/>
      <c r="AU1030"/>
      <c r="AV1030"/>
      <c r="AW1030"/>
      <c r="AX1030"/>
      <c r="AY1030"/>
      <c r="AZ1030"/>
      <c r="BA1030"/>
      <c r="BB1030"/>
      <c r="BC1030"/>
      <c r="BD1030"/>
    </row>
    <row r="1031" spans="2:56" ht="15.75" customHeight="1">
      <c r="B1031" s="356" t="s">
        <v>289</v>
      </c>
      <c r="C1031" s="356"/>
      <c r="D1031" s="356"/>
      <c r="E1031" s="356"/>
      <c r="F1031" s="356"/>
      <c r="G1031" s="356"/>
      <c r="H1031" s="356"/>
      <c r="I1031" s="11"/>
      <c r="J1031" s="11"/>
      <c r="K1031" s="11"/>
      <c r="L1031" s="11"/>
      <c r="M1031" s="11"/>
      <c r="N1031"/>
      <c r="O1031"/>
      <c r="P1031"/>
      <c r="Q1031"/>
      <c r="R1031"/>
      <c r="S1031"/>
      <c r="T1031"/>
      <c r="U1031"/>
      <c r="V1031"/>
      <c r="W1031"/>
      <c r="X1031"/>
      <c r="Y1031"/>
      <c r="Z1031"/>
      <c r="AA1031"/>
      <c r="AB1031"/>
      <c r="AC1031"/>
      <c r="AD1031"/>
      <c r="AE1031"/>
      <c r="AF1031"/>
      <c r="AG1031"/>
      <c r="AH1031"/>
      <c r="AI1031"/>
      <c r="AJ1031"/>
      <c r="AK1031"/>
      <c r="AL1031"/>
      <c r="AM1031"/>
      <c r="AN1031"/>
      <c r="AO1031"/>
      <c r="AP1031"/>
      <c r="AQ1031"/>
      <c r="AR1031"/>
      <c r="AS1031"/>
      <c r="AT1031"/>
      <c r="AU1031"/>
      <c r="AV1031"/>
      <c r="AW1031"/>
      <c r="AX1031"/>
      <c r="AY1031"/>
      <c r="AZ1031"/>
      <c r="BA1031"/>
      <c r="BB1031"/>
      <c r="BC1031"/>
      <c r="BD1031"/>
    </row>
    <row r="1032" spans="2:56" ht="15.75" customHeight="1">
      <c r="B1032" s="11"/>
      <c r="C1032" s="11"/>
      <c r="D1032" s="11"/>
      <c r="E1032" s="11"/>
      <c r="F1032" s="11"/>
      <c r="G1032" s="11"/>
      <c r="H1032" s="11"/>
      <c r="I1032" s="11"/>
      <c r="J1032" s="11"/>
      <c r="K1032" s="11"/>
      <c r="L1032" s="11"/>
      <c r="M1032" s="11"/>
      <c r="N1032"/>
      <c r="O1032"/>
      <c r="P1032"/>
      <c r="Q1032"/>
      <c r="R1032"/>
      <c r="S1032"/>
      <c r="T1032"/>
      <c r="U1032"/>
      <c r="V1032"/>
      <c r="W1032"/>
      <c r="X1032"/>
      <c r="Y1032"/>
      <c r="Z1032"/>
      <c r="AA1032"/>
      <c r="AB1032"/>
      <c r="AC1032"/>
      <c r="AD1032"/>
      <c r="AE1032"/>
      <c r="AF1032"/>
      <c r="AG1032"/>
      <c r="AH1032"/>
      <c r="AI1032"/>
      <c r="AJ1032"/>
      <c r="AK1032"/>
      <c r="AL1032"/>
      <c r="AM1032"/>
      <c r="AN1032"/>
      <c r="AO1032"/>
      <c r="AP1032"/>
      <c r="AQ1032"/>
      <c r="AR1032"/>
      <c r="AS1032"/>
      <c r="AT1032"/>
      <c r="AU1032"/>
      <c r="AV1032"/>
      <c r="AW1032"/>
      <c r="AX1032"/>
      <c r="AY1032"/>
      <c r="AZ1032"/>
      <c r="BA1032"/>
      <c r="BB1032"/>
      <c r="BC1032"/>
      <c r="BD1032"/>
    </row>
    <row r="1033" spans="2:56" ht="15.75" customHeight="1">
      <c r="B1033" s="357" t="s">
        <v>72</v>
      </c>
      <c r="C1033" s="356"/>
      <c r="D1033" s="356"/>
      <c r="E1033" s="356"/>
      <c r="F1033" s="11"/>
      <c r="G1033" s="11"/>
      <c r="H1033" s="11"/>
      <c r="I1033" s="11"/>
      <c r="J1033" s="11"/>
      <c r="K1033" s="11"/>
      <c r="L1033" s="11"/>
      <c r="M1033" s="11"/>
      <c r="N1033"/>
      <c r="O1033"/>
      <c r="P1033"/>
      <c r="Q1033"/>
      <c r="R1033"/>
      <c r="S1033"/>
      <c r="T1033"/>
      <c r="U1033"/>
      <c r="V1033"/>
      <c r="W1033"/>
      <c r="X1033"/>
      <c r="Y1033"/>
      <c r="Z1033"/>
      <c r="AA1033"/>
      <c r="AB1033"/>
      <c r="AC1033"/>
      <c r="AD1033"/>
      <c r="AE1033"/>
      <c r="AF1033"/>
      <c r="AG1033"/>
      <c r="AH1033"/>
      <c r="AI1033"/>
      <c r="AJ1033"/>
      <c r="AK1033"/>
      <c r="AL1033"/>
      <c r="AM1033"/>
      <c r="AN1033"/>
      <c r="AO1033"/>
      <c r="AP1033"/>
      <c r="AQ1033"/>
      <c r="AR1033"/>
      <c r="AS1033"/>
      <c r="AT1033"/>
      <c r="AU1033"/>
      <c r="AV1033"/>
      <c r="AW1033"/>
      <c r="AX1033"/>
      <c r="AY1033"/>
      <c r="AZ1033"/>
      <c r="BA1033"/>
      <c r="BB1033"/>
      <c r="BC1033"/>
      <c r="BD1033"/>
    </row>
    <row r="1034" spans="2:56" ht="15.75" customHeight="1">
      <c r="B1034" s="357" t="s">
        <v>73</v>
      </c>
      <c r="C1034" s="356"/>
      <c r="D1034" s="356"/>
      <c r="E1034" s="356"/>
      <c r="F1034" s="356"/>
      <c r="G1034" s="356"/>
      <c r="H1034" s="356"/>
      <c r="I1034" s="356"/>
      <c r="J1034" s="356"/>
      <c r="K1034" s="356"/>
      <c r="L1034" s="11"/>
      <c r="M1034" s="11"/>
      <c r="N1034"/>
      <c r="O1034"/>
      <c r="P1034"/>
      <c r="Q1034"/>
      <c r="R1034"/>
      <c r="S1034"/>
      <c r="T1034"/>
      <c r="U1034"/>
      <c r="V1034"/>
      <c r="W1034"/>
      <c r="X1034"/>
      <c r="Y1034"/>
      <c r="Z1034"/>
      <c r="AA1034"/>
      <c r="AB1034"/>
      <c r="AC1034"/>
      <c r="AD1034"/>
      <c r="AE1034"/>
      <c r="AF1034"/>
      <c r="AG1034"/>
      <c r="AH1034"/>
      <c r="AI1034"/>
      <c r="AJ1034"/>
      <c r="AK1034"/>
      <c r="AL1034"/>
      <c r="AM1034"/>
      <c r="AN1034"/>
      <c r="AO1034"/>
      <c r="AP1034"/>
      <c r="AQ1034"/>
      <c r="AR1034"/>
      <c r="AS1034"/>
      <c r="AT1034"/>
      <c r="AU1034"/>
      <c r="AV1034"/>
      <c r="AW1034"/>
      <c r="AX1034"/>
      <c r="AY1034"/>
      <c r="AZ1034"/>
      <c r="BA1034"/>
      <c r="BB1034"/>
      <c r="BC1034"/>
      <c r="BD1034"/>
    </row>
    <row r="1035" spans="2:56" ht="15.75" customHeight="1">
      <c r="B1035" s="342" t="s">
        <v>74</v>
      </c>
      <c r="C1035"/>
      <c r="D1035"/>
      <c r="E1035"/>
      <c r="F1035"/>
      <c r="G1035"/>
      <c r="H1035"/>
      <c r="I1035"/>
      <c r="J1035"/>
      <c r="K1035"/>
      <c r="L1035"/>
      <c r="M1035"/>
      <c r="N1035"/>
      <c r="O1035"/>
      <c r="P1035"/>
      <c r="Q1035"/>
      <c r="R1035"/>
      <c r="S1035"/>
      <c r="T1035"/>
      <c r="U1035"/>
      <c r="V1035"/>
      <c r="W1035"/>
      <c r="X1035"/>
      <c r="Y1035"/>
      <c r="Z1035"/>
      <c r="AA1035"/>
      <c r="AB1035"/>
      <c r="AC1035"/>
      <c r="AD1035"/>
      <c r="AE1035"/>
      <c r="AF1035"/>
      <c r="AG1035"/>
      <c r="AH1035"/>
      <c r="AI1035"/>
      <c r="AJ1035"/>
      <c r="AK1035"/>
      <c r="AL1035"/>
      <c r="AM1035"/>
      <c r="AN1035"/>
      <c r="AO1035"/>
      <c r="AP1035"/>
      <c r="AQ1035"/>
      <c r="AR1035"/>
      <c r="AS1035"/>
      <c r="AT1035"/>
      <c r="AU1035"/>
      <c r="AV1035"/>
      <c r="AW1035"/>
      <c r="AX1035"/>
      <c r="AY1035"/>
      <c r="AZ1035"/>
      <c r="BA1035"/>
      <c r="BB1035"/>
      <c r="BC1035"/>
      <c r="BD1035"/>
    </row>
    <row r="1036" spans="2:56" ht="15.75" customHeight="1">
      <c r="B1036" s="357" t="s">
        <v>75</v>
      </c>
      <c r="C1036" s="356"/>
      <c r="D1036" s="356"/>
      <c r="E1036" s="356"/>
      <c r="F1036" s="356"/>
      <c r="G1036" s="356"/>
      <c r="H1036" s="356"/>
      <c r="I1036" s="356"/>
      <c r="J1036" s="356"/>
      <c r="K1036" s="356"/>
      <c r="L1036" s="356"/>
      <c r="M1036" s="11"/>
      <c r="N1036"/>
      <c r="O1036"/>
      <c r="P1036"/>
      <c r="Q1036"/>
      <c r="R1036"/>
      <c r="S1036"/>
      <c r="T1036"/>
      <c r="U1036"/>
      <c r="V1036"/>
      <c r="W1036"/>
      <c r="X1036"/>
      <c r="Y1036"/>
      <c r="Z1036"/>
      <c r="AA1036"/>
      <c r="AB1036"/>
      <c r="AC1036"/>
      <c r="AD1036"/>
      <c r="AE1036"/>
      <c r="AF1036"/>
      <c r="AG1036"/>
      <c r="AH1036"/>
      <c r="AI1036"/>
      <c r="AJ1036"/>
      <c r="AK1036"/>
      <c r="AL1036"/>
      <c r="AM1036"/>
      <c r="AN1036"/>
      <c r="AO1036"/>
      <c r="AP1036"/>
      <c r="AQ1036"/>
      <c r="AR1036"/>
      <c r="AS1036"/>
      <c r="AT1036"/>
      <c r="AU1036"/>
      <c r="AV1036"/>
      <c r="AW1036"/>
      <c r="AX1036"/>
      <c r="AY1036"/>
      <c r="AZ1036"/>
      <c r="BA1036"/>
      <c r="BB1036"/>
      <c r="BC1036"/>
      <c r="BD1036"/>
    </row>
    <row r="1037" spans="2:56" ht="15.75" customHeight="1">
      <c r="B1037" s="11"/>
      <c r="C1037" s="11"/>
      <c r="D1037" s="11"/>
      <c r="E1037" s="11"/>
      <c r="F1037" s="11"/>
      <c r="G1037" s="11"/>
      <c r="H1037" s="11"/>
      <c r="I1037" s="11"/>
      <c r="J1037" s="11"/>
      <c r="K1037" s="11"/>
      <c r="L1037" s="11"/>
      <c r="M1037" s="11"/>
      <c r="N1037"/>
      <c r="O1037"/>
      <c r="P1037"/>
      <c r="Q1037"/>
      <c r="R1037"/>
      <c r="S1037"/>
      <c r="T1037"/>
      <c r="U1037"/>
      <c r="V1037"/>
      <c r="W1037"/>
      <c r="X1037"/>
      <c r="Y1037"/>
      <c r="Z1037"/>
      <c r="AA1037"/>
      <c r="AB1037"/>
      <c r="AC1037"/>
      <c r="AD1037"/>
      <c r="AE1037"/>
      <c r="AF1037"/>
      <c r="AG1037"/>
      <c r="AH1037"/>
      <c r="AI1037"/>
      <c r="AJ1037"/>
      <c r="AK1037"/>
      <c r="AL1037"/>
      <c r="AM1037"/>
      <c r="AN1037"/>
      <c r="AO1037"/>
      <c r="AP1037"/>
      <c r="AQ1037"/>
      <c r="AR1037"/>
      <c r="AS1037"/>
      <c r="AT1037"/>
      <c r="AU1037"/>
      <c r="AV1037"/>
      <c r="AW1037"/>
      <c r="AX1037"/>
      <c r="AY1037"/>
      <c r="AZ1037"/>
      <c r="BA1037"/>
      <c r="BB1037"/>
      <c r="BC1037"/>
      <c r="BD1037"/>
    </row>
    <row r="1038" spans="2:56" ht="15.75" customHeight="1">
      <c r="B1038" s="2" t="s">
        <v>76</v>
      </c>
      <c r="C1038"/>
      <c r="D1038"/>
      <c r="E1038"/>
      <c r="F1038"/>
      <c r="G1038"/>
      <c r="H1038"/>
      <c r="I1038"/>
      <c r="J1038"/>
      <c r="K1038"/>
      <c r="L1038"/>
      <c r="M1038"/>
      <c r="N1038"/>
      <c r="O1038"/>
      <c r="P1038"/>
      <c r="Q1038"/>
      <c r="R1038"/>
      <c r="S1038"/>
      <c r="T1038"/>
      <c r="U1038"/>
      <c r="V1038"/>
      <c r="W1038"/>
      <c r="X1038"/>
      <c r="Y1038"/>
      <c r="Z1038"/>
      <c r="AA1038"/>
      <c r="AB1038"/>
      <c r="AC1038"/>
      <c r="AD1038"/>
      <c r="AE1038"/>
      <c r="AF1038"/>
      <c r="AG1038"/>
      <c r="AH1038"/>
      <c r="AI1038"/>
      <c r="AJ1038"/>
      <c r="AK1038"/>
      <c r="AL1038"/>
      <c r="AM1038"/>
      <c r="AN1038"/>
      <c r="AO1038"/>
      <c r="AP1038"/>
      <c r="AQ1038"/>
      <c r="AR1038"/>
      <c r="AS1038"/>
      <c r="AT1038"/>
      <c r="AU1038"/>
      <c r="AV1038"/>
      <c r="AW1038"/>
      <c r="AX1038"/>
      <c r="AY1038"/>
      <c r="AZ1038"/>
      <c r="BA1038"/>
      <c r="BB1038"/>
      <c r="BC1038"/>
      <c r="BD1038"/>
    </row>
    <row r="1039" spans="2:56" ht="15.75" customHeight="1">
      <c r="B1039" s="356" t="s">
        <v>290</v>
      </c>
      <c r="C1039" s="356"/>
      <c r="D1039" s="356"/>
      <c r="E1039" s="356"/>
      <c r="F1039" s="356"/>
      <c r="G1039" s="356"/>
      <c r="H1039" s="11"/>
      <c r="I1039" s="11"/>
      <c r="J1039" s="11"/>
      <c r="K1039" s="11"/>
      <c r="L1039" s="11"/>
      <c r="M1039" s="11"/>
      <c r="N1039"/>
      <c r="O1039"/>
      <c r="P1039"/>
      <c r="Q1039"/>
      <c r="R1039"/>
      <c r="S1039"/>
      <c r="T1039"/>
      <c r="U1039"/>
      <c r="V1039"/>
      <c r="W1039"/>
      <c r="X1039"/>
      <c r="Y1039"/>
      <c r="Z1039"/>
      <c r="AA1039"/>
      <c r="AB1039"/>
      <c r="AC1039"/>
      <c r="AD1039"/>
      <c r="AE1039"/>
      <c r="AF1039"/>
      <c r="AG1039"/>
      <c r="AH1039"/>
      <c r="AI1039"/>
      <c r="AJ1039"/>
      <c r="AK1039"/>
      <c r="AL1039"/>
      <c r="AM1039"/>
      <c r="AN1039"/>
      <c r="AO1039"/>
      <c r="AP1039"/>
      <c r="AQ1039"/>
      <c r="AR1039"/>
      <c r="AS1039"/>
      <c r="AT1039"/>
      <c r="AU1039"/>
      <c r="AV1039"/>
      <c r="AW1039"/>
      <c r="AX1039"/>
      <c r="AY1039"/>
      <c r="AZ1039"/>
      <c r="BA1039"/>
      <c r="BB1039"/>
      <c r="BC1039"/>
      <c r="BD1039"/>
    </row>
    <row r="1040" spans="2:56" ht="15.75" customHeight="1">
      <c r="B1040" s="11"/>
      <c r="C1040" s="11"/>
      <c r="D1040" s="11"/>
      <c r="E1040" s="11"/>
      <c r="F1040" s="11"/>
      <c r="G1040" s="11"/>
      <c r="H1040" s="11"/>
      <c r="I1040" s="11"/>
      <c r="J1040" s="11"/>
      <c r="K1040" s="11"/>
      <c r="L1040" s="11"/>
      <c r="M1040" s="11"/>
      <c r="N1040"/>
      <c r="O1040"/>
      <c r="P1040"/>
      <c r="Q1040"/>
      <c r="R1040"/>
      <c r="S1040"/>
      <c r="T1040"/>
      <c r="U1040"/>
      <c r="V1040"/>
      <c r="W1040"/>
      <c r="X1040"/>
      <c r="Y1040"/>
      <c r="Z1040"/>
      <c r="AA1040"/>
      <c r="AB1040"/>
      <c r="AC1040"/>
      <c r="AD1040"/>
      <c r="AE1040"/>
      <c r="AF1040"/>
      <c r="AG1040"/>
      <c r="AH1040"/>
      <c r="AI1040"/>
      <c r="AJ1040"/>
      <c r="AK1040"/>
      <c r="AL1040"/>
      <c r="AM1040"/>
      <c r="AN1040"/>
      <c r="AO1040"/>
      <c r="AP1040"/>
      <c r="AQ1040"/>
      <c r="AR1040"/>
      <c r="AS1040"/>
      <c r="AT1040"/>
      <c r="AU1040"/>
      <c r="AV1040"/>
      <c r="AW1040"/>
      <c r="AX1040"/>
      <c r="AY1040"/>
      <c r="AZ1040"/>
      <c r="BA1040"/>
      <c r="BB1040"/>
      <c r="BC1040"/>
      <c r="BD1040"/>
    </row>
    <row r="1041" spans="2:56" ht="15.75" customHeight="1">
      <c r="B1041" s="356" t="s">
        <v>291</v>
      </c>
      <c r="C1041" s="356"/>
      <c r="D1041" s="356"/>
      <c r="E1041" s="356"/>
      <c r="F1041" s="356"/>
      <c r="G1041" s="356"/>
      <c r="H1041" s="11"/>
      <c r="I1041" s="11"/>
      <c r="J1041" s="11"/>
      <c r="K1041" s="11"/>
      <c r="L1041" s="11"/>
      <c r="M1041" s="11"/>
      <c r="N1041"/>
      <c r="O1041"/>
      <c r="P1041"/>
      <c r="Q1041"/>
      <c r="R1041"/>
      <c r="S1041"/>
      <c r="T1041"/>
      <c r="U1041"/>
      <c r="V1041"/>
      <c r="W1041"/>
      <c r="X1041"/>
      <c r="Y1041"/>
      <c r="Z1041"/>
      <c r="AA1041"/>
      <c r="AB1041"/>
      <c r="AC1041"/>
      <c r="AD1041"/>
      <c r="AE1041"/>
      <c r="AF1041"/>
      <c r="AG1041"/>
      <c r="AH1041"/>
      <c r="AI1041"/>
      <c r="AJ1041"/>
      <c r="AK1041"/>
      <c r="AL1041"/>
      <c r="AM1041"/>
      <c r="AN1041"/>
      <c r="AO1041"/>
      <c r="AP1041"/>
      <c r="AQ1041"/>
      <c r="AR1041"/>
      <c r="AS1041"/>
      <c r="AT1041"/>
      <c r="AU1041"/>
      <c r="AV1041"/>
      <c r="AW1041"/>
      <c r="AX1041"/>
      <c r="AY1041"/>
      <c r="AZ1041"/>
      <c r="BA1041"/>
      <c r="BB1041"/>
      <c r="BC1041"/>
      <c r="BD1041"/>
    </row>
    <row r="1042" spans="2:56" ht="15.75" customHeight="1">
      <c r="B1042" s="356" t="s">
        <v>292</v>
      </c>
      <c r="C1042" s="356"/>
      <c r="D1042" s="356"/>
      <c r="E1042" s="356"/>
      <c r="F1042" s="356"/>
      <c r="G1042" s="356"/>
      <c r="H1042" s="356"/>
      <c r="I1042" s="356"/>
      <c r="J1042" s="356"/>
      <c r="K1042" s="11"/>
      <c r="L1042" s="11"/>
      <c r="M1042" s="11"/>
      <c r="N1042"/>
      <c r="O1042"/>
      <c r="P1042"/>
      <c r="Q1042"/>
      <c r="R1042"/>
      <c r="S1042"/>
      <c r="T1042"/>
      <c r="U1042"/>
      <c r="V1042"/>
      <c r="W1042"/>
      <c r="X1042"/>
      <c r="Y1042"/>
      <c r="Z1042"/>
      <c r="AA1042"/>
      <c r="AB1042"/>
      <c r="AC1042"/>
      <c r="AD1042"/>
      <c r="AE1042"/>
      <c r="AF1042"/>
      <c r="AG1042"/>
      <c r="AH1042"/>
      <c r="AI1042"/>
      <c r="AJ1042"/>
      <c r="AK1042"/>
      <c r="AL1042"/>
      <c r="AM1042"/>
      <c r="AN1042"/>
      <c r="AO1042"/>
      <c r="AP1042"/>
      <c r="AQ1042"/>
      <c r="AR1042"/>
      <c r="AS1042"/>
      <c r="AT1042"/>
      <c r="AU1042"/>
      <c r="AV1042"/>
      <c r="AW1042"/>
      <c r="AX1042"/>
      <c r="AY1042"/>
      <c r="AZ1042"/>
      <c r="BA1042"/>
      <c r="BB1042"/>
      <c r="BC1042"/>
      <c r="BD1042"/>
    </row>
    <row r="1043" spans="2:56" ht="15.75" customHeight="1">
      <c r="B1043" s="356" t="s">
        <v>293</v>
      </c>
      <c r="C1043" s="356"/>
      <c r="D1043" s="356"/>
      <c r="E1043" s="356"/>
      <c r="F1043" s="356"/>
      <c r="G1043" s="356"/>
      <c r="H1043" s="356"/>
      <c r="I1043" s="356"/>
      <c r="J1043" s="356"/>
      <c r="K1043" s="11"/>
      <c r="L1043" s="11"/>
      <c r="M1043" s="11"/>
      <c r="N1043"/>
      <c r="O1043"/>
      <c r="P1043"/>
      <c r="Q1043"/>
      <c r="R1043"/>
      <c r="S1043"/>
      <c r="T1043"/>
      <c r="U1043"/>
      <c r="V1043"/>
      <c r="W1043"/>
      <c r="X1043"/>
      <c r="Y1043"/>
      <c r="Z1043"/>
      <c r="AA1043"/>
      <c r="AB1043"/>
      <c r="AC1043"/>
      <c r="AD1043"/>
      <c r="AE1043"/>
      <c r="AF1043"/>
      <c r="AG1043"/>
      <c r="AH1043"/>
      <c r="AI1043"/>
      <c r="AJ1043"/>
      <c r="AK1043"/>
      <c r="AL1043"/>
      <c r="AM1043"/>
      <c r="AN1043"/>
      <c r="AO1043"/>
      <c r="AP1043"/>
      <c r="AQ1043"/>
      <c r="AR1043"/>
      <c r="AS1043"/>
      <c r="AT1043"/>
      <c r="AU1043"/>
      <c r="AV1043"/>
      <c r="AW1043"/>
      <c r="AX1043"/>
      <c r="AY1043"/>
      <c r="AZ1043"/>
      <c r="BA1043"/>
      <c r="BB1043"/>
      <c r="BC1043"/>
      <c r="BD1043"/>
    </row>
    <row r="1044" spans="2:56" ht="15.75" customHeight="1">
      <c r="B1044" s="356" t="s">
        <v>294</v>
      </c>
      <c r="C1044" s="356"/>
      <c r="D1044" s="356"/>
      <c r="E1044" s="356"/>
      <c r="F1044" s="356"/>
      <c r="G1044" s="356"/>
      <c r="H1044" s="356"/>
      <c r="I1044" s="356"/>
      <c r="J1044" s="356"/>
      <c r="K1044" s="356"/>
      <c r="L1044" s="11"/>
      <c r="M1044" s="11"/>
      <c r="N1044" s="2"/>
      <c r="O1044"/>
      <c r="P1044"/>
      <c r="Q1044"/>
      <c r="R1044"/>
      <c r="S1044"/>
      <c r="T1044"/>
      <c r="U1044"/>
      <c r="V1044"/>
      <c r="W1044"/>
      <c r="X1044"/>
      <c r="Y1044"/>
      <c r="Z1044"/>
      <c r="AA1044"/>
      <c r="AB1044"/>
      <c r="AC1044"/>
      <c r="AD1044"/>
      <c r="AE1044"/>
      <c r="AF1044"/>
      <c r="AG1044"/>
      <c r="AH1044"/>
      <c r="AI1044"/>
      <c r="AJ1044"/>
      <c r="AK1044"/>
      <c r="AL1044"/>
      <c r="AM1044"/>
      <c r="AN1044"/>
      <c r="AO1044"/>
      <c r="AP1044"/>
      <c r="AQ1044"/>
      <c r="AR1044"/>
      <c r="AS1044"/>
      <c r="AT1044"/>
      <c r="AU1044"/>
      <c r="AV1044"/>
      <c r="AW1044"/>
      <c r="AX1044"/>
      <c r="AY1044"/>
      <c r="AZ1044"/>
      <c r="BA1044"/>
      <c r="BB1044"/>
      <c r="BC1044"/>
      <c r="BD1044"/>
    </row>
    <row r="1045" spans="2:56" ht="15.75" customHeight="1">
      <c r="B1045" s="356" t="s">
        <v>295</v>
      </c>
      <c r="C1045" s="356"/>
      <c r="D1045" s="356"/>
      <c r="E1045" s="356"/>
      <c r="F1045" s="356"/>
      <c r="G1045" s="356"/>
      <c r="H1045" s="356"/>
      <c r="I1045" s="11"/>
      <c r="J1045" s="11"/>
      <c r="K1045" s="11"/>
      <c r="L1045" s="11"/>
      <c r="M1045" s="11"/>
      <c r="N1045" s="2"/>
      <c r="O1045"/>
      <c r="P1045"/>
      <c r="Q1045"/>
      <c r="R1045"/>
      <c r="S1045"/>
      <c r="T1045"/>
      <c r="U1045"/>
      <c r="V1045"/>
      <c r="W1045"/>
      <c r="X1045"/>
      <c r="Y1045"/>
      <c r="Z1045"/>
      <c r="AA1045"/>
      <c r="AB1045"/>
      <c r="AC1045"/>
      <c r="AD1045"/>
      <c r="AE1045"/>
      <c r="AF1045"/>
      <c r="AG1045"/>
      <c r="AH1045"/>
      <c r="AI1045"/>
      <c r="AJ1045"/>
      <c r="AK1045"/>
      <c r="AL1045"/>
      <c r="AM1045"/>
      <c r="AN1045"/>
      <c r="AO1045"/>
      <c r="AP1045"/>
      <c r="AQ1045"/>
      <c r="AR1045"/>
      <c r="AS1045"/>
      <c r="AT1045"/>
      <c r="AU1045"/>
      <c r="AV1045"/>
      <c r="AW1045"/>
      <c r="AX1045"/>
      <c r="AY1045"/>
      <c r="AZ1045"/>
      <c r="BA1045"/>
      <c r="BB1045"/>
      <c r="BC1045"/>
      <c r="BD1045"/>
    </row>
    <row r="1046" spans="2:56" ht="15.75" customHeight="1">
      <c r="B1046" s="11"/>
      <c r="C1046" s="11"/>
      <c r="D1046" s="11"/>
      <c r="E1046" s="11"/>
      <c r="F1046" s="11"/>
      <c r="G1046" s="11"/>
      <c r="H1046" s="11"/>
      <c r="I1046" s="11"/>
      <c r="J1046" s="11"/>
      <c r="K1046" s="11"/>
      <c r="L1046" s="11"/>
      <c r="M1046" s="11"/>
      <c r="N1046" s="2"/>
      <c r="O1046"/>
      <c r="P1046"/>
      <c r="Q1046"/>
      <c r="R1046"/>
      <c r="S1046"/>
      <c r="T1046"/>
      <c r="U1046"/>
      <c r="V1046"/>
      <c r="W1046"/>
      <c r="X1046"/>
      <c r="Y1046"/>
      <c r="Z1046"/>
      <c r="AA1046"/>
      <c r="AB1046"/>
      <c r="AC1046"/>
      <c r="AD1046"/>
      <c r="AE1046"/>
      <c r="AF1046"/>
      <c r="AG1046"/>
      <c r="AH1046"/>
      <c r="AI1046"/>
      <c r="AJ1046"/>
      <c r="AK1046"/>
      <c r="AL1046"/>
      <c r="AM1046"/>
      <c r="AN1046"/>
      <c r="AO1046"/>
      <c r="AP1046"/>
      <c r="AQ1046"/>
      <c r="AR1046"/>
      <c r="AS1046"/>
      <c r="AT1046"/>
      <c r="AU1046"/>
      <c r="AV1046"/>
      <c r="AW1046"/>
      <c r="AX1046"/>
      <c r="AY1046"/>
      <c r="AZ1046"/>
      <c r="BA1046"/>
      <c r="BB1046"/>
      <c r="BC1046"/>
      <c r="BD1046"/>
    </row>
    <row r="1047" spans="2:56" ht="15.75" customHeight="1">
      <c r="B1047" s="356" t="s">
        <v>296</v>
      </c>
      <c r="C1047" s="356"/>
      <c r="D1047" s="356"/>
      <c r="E1047" s="356"/>
      <c r="F1047" s="356"/>
      <c r="G1047" s="11"/>
      <c r="H1047" s="11"/>
      <c r="I1047" s="11"/>
      <c r="J1047" s="11"/>
      <c r="K1047" s="11"/>
      <c r="L1047" s="11"/>
      <c r="M1047" s="11"/>
      <c r="N1047" s="2"/>
      <c r="O1047" s="2"/>
      <c r="P1047" s="2"/>
      <c r="Q1047" s="2"/>
      <c r="R1047" s="2"/>
      <c r="S1047" s="2"/>
      <c r="T1047"/>
      <c r="U1047"/>
      <c r="V1047"/>
      <c r="W1047"/>
      <c r="X1047"/>
      <c r="Y1047"/>
      <c r="Z1047"/>
      <c r="AA1047"/>
      <c r="AB1047"/>
      <c r="AC1047"/>
      <c r="AD1047"/>
      <c r="AE1047"/>
      <c r="AF1047"/>
      <c r="AG1047"/>
      <c r="AH1047"/>
      <c r="AI1047"/>
      <c r="AJ1047"/>
      <c r="AK1047"/>
      <c r="AL1047"/>
      <c r="AM1047"/>
      <c r="AN1047"/>
      <c r="AO1047"/>
      <c r="AP1047"/>
      <c r="AQ1047"/>
      <c r="AR1047"/>
      <c r="AS1047"/>
      <c r="AT1047"/>
      <c r="AU1047"/>
      <c r="AV1047"/>
      <c r="AW1047"/>
      <c r="AX1047"/>
      <c r="AY1047"/>
      <c r="AZ1047"/>
      <c r="BA1047"/>
      <c r="BB1047"/>
      <c r="BC1047"/>
      <c r="BD1047"/>
    </row>
    <row r="1048" spans="2:56" ht="15.75" customHeight="1">
      <c r="B1048" s="356" t="s">
        <v>297</v>
      </c>
      <c r="C1048" s="356"/>
      <c r="D1048" s="356"/>
      <c r="E1048" s="356"/>
      <c r="F1048" s="356"/>
      <c r="G1048" s="356"/>
      <c r="H1048" s="356"/>
      <c r="I1048" s="356"/>
      <c r="J1048" s="356"/>
      <c r="K1048" s="356"/>
      <c r="L1048" s="356"/>
      <c r="M1048" s="11"/>
      <c r="N1048" s="2"/>
      <c r="O1048" s="359" t="s">
        <v>68</v>
      </c>
      <c r="P1048" s="360"/>
      <c r="Q1048" s="360"/>
      <c r="R1048" s="2"/>
      <c r="S1048" s="2"/>
      <c r="T1048"/>
      <c r="U1048"/>
      <c r="V1048"/>
      <c r="W1048"/>
      <c r="X1048"/>
      <c r="Y1048"/>
      <c r="Z1048"/>
      <c r="AA1048"/>
      <c r="AB1048"/>
      <c r="AC1048"/>
      <c r="AD1048"/>
      <c r="AE1048"/>
      <c r="AF1048"/>
      <c r="AG1048"/>
      <c r="AH1048"/>
      <c r="AI1048"/>
      <c r="AJ1048"/>
      <c r="AK1048"/>
      <c r="AL1048"/>
      <c r="AM1048"/>
      <c r="AN1048"/>
      <c r="AO1048"/>
      <c r="AP1048"/>
      <c r="AQ1048"/>
      <c r="AR1048"/>
      <c r="AS1048"/>
      <c r="AT1048"/>
      <c r="AU1048"/>
      <c r="AV1048"/>
      <c r="AW1048"/>
      <c r="AX1048"/>
      <c r="AY1048"/>
      <c r="AZ1048"/>
      <c r="BA1048"/>
      <c r="BB1048"/>
      <c r="BC1048"/>
      <c r="BD1048"/>
    </row>
    <row r="1049" spans="2:56" ht="15.75" customHeight="1">
      <c r="B1049" s="356" t="s">
        <v>298</v>
      </c>
      <c r="C1049" s="356"/>
      <c r="D1049" s="356"/>
      <c r="E1049" s="356"/>
      <c r="F1049" s="356"/>
      <c r="G1049" s="356"/>
      <c r="H1049" s="356"/>
      <c r="I1049" s="356"/>
      <c r="J1049" s="356"/>
      <c r="K1049" s="356"/>
      <c r="L1049" s="11"/>
      <c r="M1049" s="11"/>
      <c r="N1049" s="2"/>
      <c r="O1049" s="2"/>
      <c r="P1049" s="2"/>
      <c r="Q1049" s="343">
        <v>2021</v>
      </c>
      <c r="R1049" s="343">
        <v>2022</v>
      </c>
      <c r="S1049" s="343">
        <v>2023</v>
      </c>
      <c r="T1049"/>
      <c r="U1049"/>
      <c r="V1049"/>
      <c r="W1049"/>
      <c r="X1049"/>
      <c r="Y1049"/>
      <c r="Z1049"/>
      <c r="AA1049"/>
      <c r="AB1049"/>
      <c r="AC1049"/>
      <c r="AD1049"/>
      <c r="AE1049"/>
      <c r="AF1049"/>
      <c r="AG1049"/>
      <c r="AH1049"/>
      <c r="AI1049"/>
      <c r="AJ1049"/>
      <c r="AK1049"/>
      <c r="AL1049"/>
      <c r="AM1049"/>
      <c r="AN1049"/>
      <c r="AO1049"/>
      <c r="AP1049"/>
      <c r="AQ1049"/>
      <c r="AR1049"/>
      <c r="AS1049"/>
      <c r="AT1049"/>
      <c r="AU1049"/>
      <c r="AV1049"/>
      <c r="AW1049"/>
      <c r="AX1049"/>
      <c r="AY1049"/>
      <c r="AZ1049"/>
      <c r="BA1049"/>
      <c r="BB1049"/>
      <c r="BC1049"/>
      <c r="BD1049"/>
    </row>
    <row r="1050" spans="2:56" ht="15.75" customHeight="1">
      <c r="B1050" s="11"/>
      <c r="C1050" s="11"/>
      <c r="D1050" s="11"/>
      <c r="E1050" s="11"/>
      <c r="F1050" s="11"/>
      <c r="G1050" s="11"/>
      <c r="H1050" s="11"/>
      <c r="I1050" s="11"/>
      <c r="J1050" s="11"/>
      <c r="K1050" s="11"/>
      <c r="L1050" s="11"/>
      <c r="M1050" s="11"/>
      <c r="N1050" s="2"/>
      <c r="O1050" s="344" t="s">
        <v>69</v>
      </c>
      <c r="P1050" s="344"/>
      <c r="Q1050" s="7">
        <v>0.48</v>
      </c>
      <c r="R1050" s="7">
        <v>0.51</v>
      </c>
      <c r="S1050" s="7">
        <v>0.36</v>
      </c>
      <c r="T1050"/>
      <c r="U1050"/>
      <c r="V1050"/>
      <c r="W1050"/>
      <c r="X1050"/>
      <c r="Y1050"/>
      <c r="Z1050"/>
      <c r="AA1050"/>
      <c r="AB1050"/>
      <c r="AC1050"/>
      <c r="AD1050"/>
      <c r="AE1050"/>
      <c r="AF1050"/>
      <c r="AG1050"/>
      <c r="AH1050"/>
      <c r="AI1050"/>
      <c r="AJ1050"/>
      <c r="AK1050"/>
      <c r="AL1050"/>
      <c r="AM1050"/>
      <c r="AN1050"/>
      <c r="AO1050"/>
      <c r="AP1050"/>
      <c r="AQ1050"/>
      <c r="AR1050"/>
      <c r="AS1050"/>
      <c r="AT1050"/>
      <c r="AU1050"/>
      <c r="AV1050"/>
      <c r="AW1050"/>
      <c r="AX1050"/>
      <c r="AY1050"/>
      <c r="AZ1050"/>
      <c r="BA1050"/>
      <c r="BB1050"/>
      <c r="BC1050"/>
      <c r="BD1050"/>
    </row>
    <row r="1051" spans="2:56" ht="15.75" customHeight="1">
      <c r="B1051" s="356" t="s">
        <v>299</v>
      </c>
      <c r="C1051" s="356"/>
      <c r="D1051" s="356"/>
      <c r="E1051" s="356"/>
      <c r="F1051" s="356"/>
      <c r="G1051" s="356"/>
      <c r="H1051" s="356"/>
      <c r="I1051" s="356"/>
      <c r="J1051" s="356"/>
      <c r="K1051" s="356"/>
      <c r="L1051" s="356"/>
      <c r="M1051" s="11"/>
      <c r="N1051" s="2"/>
      <c r="O1051" s="344" t="s">
        <v>70</v>
      </c>
      <c r="P1051" s="344"/>
      <c r="Q1051" s="7">
        <v>0.44</v>
      </c>
      <c r="R1051" s="7">
        <v>0.46</v>
      </c>
      <c r="S1051" s="7">
        <v>0.4</v>
      </c>
      <c r="T1051"/>
      <c r="U1051"/>
      <c r="V1051"/>
      <c r="W1051"/>
      <c r="X1051"/>
      <c r="Y1051"/>
      <c r="Z1051"/>
      <c r="AA1051"/>
      <c r="AB1051"/>
      <c r="AC1051"/>
      <c r="AD1051"/>
      <c r="AE1051"/>
      <c r="AF1051"/>
      <c r="AG1051"/>
      <c r="AH1051"/>
      <c r="AI1051"/>
      <c r="AJ1051"/>
      <c r="AK1051"/>
      <c r="AL1051"/>
      <c r="AM1051"/>
      <c r="AN1051"/>
      <c r="AO1051"/>
      <c r="AP1051"/>
      <c r="AQ1051"/>
      <c r="AR1051"/>
      <c r="AS1051"/>
      <c r="AT1051"/>
      <c r="AU1051"/>
      <c r="AV1051"/>
      <c r="AW1051"/>
      <c r="AX1051"/>
      <c r="AY1051"/>
      <c r="AZ1051"/>
      <c r="BA1051"/>
      <c r="BB1051"/>
      <c r="BC1051"/>
      <c r="BD1051"/>
    </row>
    <row r="1052" spans="2:56" ht="15.75" customHeight="1">
      <c r="B1052" s="11" t="s">
        <v>300</v>
      </c>
      <c r="C1052" s="11"/>
      <c r="D1052" s="11"/>
      <c r="E1052" s="11"/>
      <c r="F1052" s="11"/>
      <c r="G1052" s="11"/>
      <c r="H1052" s="11"/>
      <c r="I1052" s="11"/>
      <c r="J1052" s="11"/>
      <c r="K1052" s="11"/>
      <c r="L1052" s="11"/>
      <c r="M1052" s="11"/>
      <c r="N1052" s="2"/>
      <c r="O1052" s="344" t="s">
        <v>71</v>
      </c>
      <c r="P1052" s="344"/>
      <c r="Q1052" s="7">
        <v>0.92</v>
      </c>
      <c r="R1052" s="7">
        <v>0.97</v>
      </c>
      <c r="S1052" s="7">
        <v>0.76</v>
      </c>
      <c r="T1052"/>
      <c r="U1052"/>
      <c r="V1052"/>
      <c r="W1052"/>
      <c r="X1052"/>
      <c r="Y1052"/>
      <c r="Z1052"/>
      <c r="AA1052"/>
      <c r="AB1052"/>
      <c r="AC1052"/>
      <c r="AD1052"/>
      <c r="AE1052"/>
      <c r="AF1052"/>
      <c r="AG1052"/>
      <c r="AH1052"/>
      <c r="AI1052"/>
      <c r="AJ1052"/>
      <c r="AK1052"/>
      <c r="AL1052"/>
      <c r="AM1052"/>
      <c r="AN1052"/>
      <c r="AO1052"/>
      <c r="AP1052"/>
      <c r="AQ1052"/>
      <c r="AR1052"/>
      <c r="AS1052"/>
      <c r="AT1052"/>
      <c r="AU1052"/>
      <c r="AV1052"/>
      <c r="AW1052"/>
      <c r="AX1052"/>
      <c r="AY1052"/>
      <c r="AZ1052"/>
      <c r="BA1052"/>
      <c r="BB1052"/>
      <c r="BC1052"/>
      <c r="BD1052"/>
    </row>
    <row r="1053" spans="2:56" ht="15.75" customHeight="1">
      <c r="B1053" s="11"/>
      <c r="C1053" s="11"/>
      <c r="D1053" s="11"/>
      <c r="E1053" s="11"/>
      <c r="F1053" s="11"/>
      <c r="G1053" s="11"/>
      <c r="H1053" s="11"/>
      <c r="I1053" s="11"/>
      <c r="J1053" s="11"/>
      <c r="K1053" s="11"/>
      <c r="L1053" s="11"/>
      <c r="M1053" s="11"/>
      <c r="N1053" s="2"/>
      <c r="O1053" s="2"/>
      <c r="P1053" s="2"/>
      <c r="Q1053" s="2"/>
      <c r="R1053" s="2"/>
      <c r="S1053" s="2"/>
      <c r="T1053"/>
      <c r="U1053"/>
      <c r="V1053"/>
      <c r="W1053"/>
      <c r="X1053"/>
      <c r="Y1053"/>
      <c r="Z1053"/>
      <c r="AA1053"/>
      <c r="AB1053"/>
      <c r="AC1053"/>
      <c r="AD1053"/>
      <c r="AE1053"/>
      <c r="AF1053"/>
      <c r="AG1053"/>
      <c r="AH1053"/>
      <c r="AI1053"/>
      <c r="AJ1053"/>
      <c r="AK1053"/>
      <c r="AL1053"/>
      <c r="AM1053"/>
      <c r="AN1053"/>
      <c r="AO1053"/>
      <c r="AP1053"/>
      <c r="AQ1053"/>
      <c r="AR1053"/>
      <c r="AS1053"/>
      <c r="AT1053"/>
      <c r="AU1053"/>
      <c r="AV1053"/>
      <c r="AW1053"/>
      <c r="AX1053"/>
      <c r="AY1053"/>
      <c r="AZ1053"/>
      <c r="BA1053"/>
      <c r="BB1053"/>
      <c r="BC1053"/>
      <c r="BD1053"/>
    </row>
    <row r="1054" spans="2:56" ht="15.75" customHeight="1">
      <c r="B1054" s="356" t="s">
        <v>301</v>
      </c>
      <c r="C1054" s="356"/>
      <c r="D1054" s="356"/>
      <c r="E1054" s="356"/>
      <c r="F1054" s="356"/>
      <c r="G1054" s="356"/>
      <c r="H1054" s="356"/>
      <c r="I1054" s="356"/>
      <c r="J1054" s="356"/>
      <c r="K1054" s="356"/>
      <c r="L1054" s="11"/>
      <c r="M1054" s="11"/>
      <c r="N1054" s="2"/>
      <c r="O1054" s="2"/>
      <c r="P1054" s="2"/>
      <c r="Q1054" s="2"/>
      <c r="R1054" s="2"/>
      <c r="S1054" s="2"/>
      <c r="T1054"/>
      <c r="U1054"/>
      <c r="V1054"/>
      <c r="W1054"/>
      <c r="X1054"/>
      <c r="Y1054"/>
      <c r="Z1054"/>
      <c r="AA1054"/>
      <c r="AB1054"/>
      <c r="AC1054"/>
      <c r="AD1054"/>
      <c r="AE1054"/>
      <c r="AF1054"/>
      <c r="AG1054"/>
      <c r="AH1054"/>
      <c r="AI1054"/>
      <c r="AJ1054"/>
      <c r="AK1054"/>
      <c r="AL1054"/>
      <c r="AM1054"/>
      <c r="AN1054"/>
      <c r="AO1054"/>
      <c r="AP1054"/>
      <c r="AQ1054"/>
      <c r="AR1054"/>
      <c r="AS1054"/>
      <c r="AT1054"/>
      <c r="AU1054"/>
      <c r="AV1054"/>
      <c r="AW1054"/>
      <c r="AX1054"/>
      <c r="AY1054"/>
      <c r="AZ1054"/>
      <c r="BA1054"/>
      <c r="BB1054"/>
      <c r="BC1054"/>
      <c r="BD1054"/>
    </row>
    <row r="1055" spans="2:56" ht="15.75" customHeight="1">
      <c r="B1055" s="356" t="s">
        <v>302</v>
      </c>
      <c r="C1055" s="356"/>
      <c r="D1055" s="356"/>
      <c r="E1055" s="356"/>
      <c r="F1055" s="356"/>
      <c r="G1055" s="356"/>
      <c r="H1055" s="11"/>
      <c r="I1055" s="11"/>
      <c r="J1055" s="11"/>
      <c r="K1055" s="11"/>
      <c r="L1055" s="11"/>
      <c r="M1055" s="11"/>
      <c r="N1055" s="2"/>
      <c r="O1055" s="2"/>
      <c r="P1055" s="2"/>
      <c r="Q1055" s="2"/>
      <c r="R1055" s="2"/>
      <c r="S1055" s="2"/>
      <c r="T1055"/>
      <c r="U1055"/>
      <c r="V1055"/>
      <c r="W1055"/>
      <c r="X1055"/>
      <c r="Y1055"/>
      <c r="Z1055"/>
      <c r="AA1055"/>
      <c r="AB1055"/>
      <c r="AC1055"/>
      <c r="AD1055"/>
      <c r="AE1055"/>
      <c r="AF1055"/>
      <c r="AG1055"/>
      <c r="AH1055"/>
      <c r="AI1055"/>
      <c r="AJ1055"/>
      <c r="AK1055"/>
      <c r="AL1055"/>
      <c r="AM1055"/>
      <c r="AN1055"/>
      <c r="AO1055"/>
      <c r="AP1055"/>
      <c r="AQ1055"/>
      <c r="AR1055"/>
      <c r="AS1055"/>
      <c r="AT1055"/>
      <c r="AU1055"/>
      <c r="AV1055"/>
      <c r="AW1055"/>
      <c r="AX1055"/>
      <c r="AY1055"/>
      <c r="AZ1055"/>
      <c r="BA1055"/>
      <c r="BB1055"/>
      <c r="BC1055"/>
      <c r="BD1055"/>
    </row>
    <row r="1056" spans="2:56" ht="15.75" customHeight="1">
      <c r="B1056" s="356" t="s">
        <v>303</v>
      </c>
      <c r="C1056" s="356"/>
      <c r="D1056" s="356"/>
      <c r="E1056" s="356"/>
      <c r="F1056" s="356"/>
      <c r="G1056" s="356"/>
      <c r="H1056" s="356"/>
      <c r="I1056" s="11"/>
      <c r="J1056" s="11"/>
      <c r="K1056" s="11"/>
      <c r="L1056" s="11"/>
      <c r="M1056" s="11"/>
      <c r="N1056" s="2"/>
      <c r="O1056" s="2"/>
      <c r="P1056" s="2"/>
      <c r="Q1056" s="2"/>
      <c r="R1056" s="2"/>
      <c r="S1056" s="2"/>
      <c r="T1056"/>
      <c r="U1056"/>
      <c r="V1056"/>
      <c r="W1056"/>
      <c r="X1056"/>
      <c r="Y1056"/>
      <c r="Z1056"/>
      <c r="AA1056"/>
      <c r="AB1056"/>
      <c r="AC1056"/>
      <c r="AD1056"/>
      <c r="AE1056"/>
      <c r="AF1056"/>
      <c r="AG1056"/>
      <c r="AH1056"/>
      <c r="AI1056"/>
      <c r="AJ1056"/>
      <c r="AK1056"/>
      <c r="AL1056"/>
      <c r="AM1056"/>
      <c r="AN1056"/>
      <c r="AO1056"/>
      <c r="AP1056"/>
      <c r="AQ1056"/>
      <c r="AR1056"/>
      <c r="AS1056"/>
      <c r="AT1056"/>
      <c r="AU1056"/>
      <c r="AV1056"/>
      <c r="AW1056"/>
      <c r="AX1056"/>
      <c r="AY1056"/>
      <c r="AZ1056"/>
      <c r="BA1056"/>
      <c r="BB1056"/>
      <c r="BC1056"/>
      <c r="BD1056"/>
    </row>
    <row r="1057" spans="2:56" ht="15.75" customHeight="1">
      <c r="B1057" s="11"/>
      <c r="C1057" s="11"/>
      <c r="D1057" s="11"/>
      <c r="E1057" s="11"/>
      <c r="F1057" s="11"/>
      <c r="G1057" s="11"/>
      <c r="H1057" s="11"/>
      <c r="I1057" s="11"/>
      <c r="J1057" s="11"/>
      <c r="K1057" s="11"/>
      <c r="L1057" s="11"/>
      <c r="M1057" s="11"/>
      <c r="N1057" s="2"/>
      <c r="O1057" s="2"/>
      <c r="P1057" s="2"/>
      <c r="Q1057" s="2"/>
      <c r="R1057" s="2"/>
      <c r="S1057" s="2"/>
      <c r="T1057"/>
      <c r="U1057"/>
      <c r="V1057"/>
      <c r="W1057"/>
      <c r="X1057"/>
      <c r="Y1057"/>
      <c r="Z1057"/>
      <c r="AA1057"/>
      <c r="AB1057"/>
      <c r="AC1057"/>
      <c r="AD1057"/>
      <c r="AE1057"/>
      <c r="AF1057"/>
      <c r="AG1057"/>
      <c r="AH1057"/>
      <c r="AI1057"/>
      <c r="AJ1057"/>
      <c r="AK1057"/>
      <c r="AL1057"/>
      <c r="AM1057"/>
      <c r="AN1057"/>
      <c r="AO1057"/>
      <c r="AP1057"/>
      <c r="AQ1057"/>
      <c r="AR1057"/>
      <c r="AS1057"/>
      <c r="AT1057"/>
      <c r="AU1057"/>
      <c r="AV1057"/>
      <c r="AW1057"/>
      <c r="AX1057"/>
      <c r="AY1057"/>
      <c r="AZ1057"/>
      <c r="BA1057"/>
      <c r="BB1057"/>
      <c r="BC1057"/>
      <c r="BD1057"/>
    </row>
    <row r="1058" spans="2:56" ht="15.75" customHeight="1">
      <c r="B1058" s="356" t="s">
        <v>304</v>
      </c>
      <c r="C1058" s="356"/>
      <c r="D1058" s="356"/>
      <c r="E1058" s="356"/>
      <c r="F1058" s="11"/>
      <c r="G1058" s="11"/>
      <c r="H1058" s="11"/>
      <c r="I1058" s="11"/>
      <c r="J1058" s="11"/>
      <c r="K1058" s="11"/>
      <c r="L1058" s="11"/>
      <c r="M1058" s="11"/>
      <c r="N1058" s="2"/>
      <c r="O1058" s="2"/>
      <c r="P1058" s="2"/>
      <c r="Q1058" s="2"/>
      <c r="R1058" s="2"/>
      <c r="S1058" s="2"/>
      <c r="T1058"/>
      <c r="U1058"/>
      <c r="V1058"/>
      <c r="W1058"/>
      <c r="X1058"/>
      <c r="Y1058"/>
      <c r="Z1058"/>
      <c r="AA1058"/>
      <c r="AB1058"/>
      <c r="AC1058"/>
      <c r="AD1058"/>
      <c r="AE1058"/>
      <c r="AF1058"/>
      <c r="AG1058"/>
      <c r="AH1058"/>
      <c r="AI1058"/>
      <c r="AJ1058"/>
      <c r="AK1058"/>
      <c r="AL1058"/>
      <c r="AM1058"/>
      <c r="AN1058"/>
      <c r="AO1058"/>
      <c r="AP1058"/>
      <c r="AQ1058"/>
      <c r="AR1058"/>
      <c r="AS1058"/>
      <c r="AT1058"/>
      <c r="AU1058"/>
      <c r="AV1058"/>
      <c r="AW1058"/>
      <c r="AX1058"/>
      <c r="AY1058"/>
      <c r="AZ1058"/>
      <c r="BA1058"/>
      <c r="BB1058"/>
      <c r="BC1058"/>
      <c r="BD1058"/>
    </row>
    <row r="1059" spans="2:56" ht="15.75" customHeight="1">
      <c r="B1059" s="22">
        <v>2018</v>
      </c>
      <c r="C1059" s="22">
        <v>2019</v>
      </c>
      <c r="D1059" s="22">
        <v>2020</v>
      </c>
      <c r="E1059" s="22">
        <v>2021</v>
      </c>
      <c r="F1059" s="22">
        <v>2022</v>
      </c>
      <c r="G1059" s="22">
        <v>2023</v>
      </c>
      <c r="H1059" s="11"/>
      <c r="I1059" s="11"/>
      <c r="J1059" s="11"/>
      <c r="K1059" s="11"/>
      <c r="L1059" s="11"/>
      <c r="M1059" s="11"/>
      <c r="N1059" s="2"/>
      <c r="O1059" s="2"/>
      <c r="P1059" s="2"/>
      <c r="Q1059" s="2"/>
      <c r="R1059" s="2"/>
      <c r="S1059" s="2"/>
      <c r="T1059"/>
      <c r="U1059"/>
      <c r="V1059"/>
      <c r="W1059"/>
      <c r="X1059"/>
      <c r="Y1059"/>
      <c r="Z1059"/>
      <c r="AA1059"/>
      <c r="AB1059"/>
      <c r="AC1059"/>
      <c r="AD1059"/>
      <c r="AE1059"/>
      <c r="AF1059"/>
      <c r="AG1059"/>
      <c r="AH1059"/>
      <c r="AI1059"/>
      <c r="AJ1059"/>
      <c r="AK1059"/>
      <c r="AL1059"/>
      <c r="AM1059"/>
      <c r="AN1059"/>
      <c r="AO1059"/>
      <c r="AP1059"/>
      <c r="AQ1059"/>
      <c r="AR1059"/>
      <c r="AS1059"/>
      <c r="AT1059"/>
      <c r="AU1059"/>
      <c r="AV1059"/>
      <c r="AW1059"/>
      <c r="AX1059"/>
      <c r="AY1059"/>
      <c r="AZ1059"/>
      <c r="BA1059"/>
      <c r="BB1059"/>
      <c r="BC1059"/>
      <c r="BD1059"/>
    </row>
    <row r="1060" spans="2:56" ht="15.75" customHeight="1">
      <c r="B1060" s="22" t="s">
        <v>77</v>
      </c>
      <c r="C1060" s="22" t="s">
        <v>78</v>
      </c>
      <c r="D1060" s="22" t="s">
        <v>79</v>
      </c>
      <c r="E1060" s="22" t="s">
        <v>80</v>
      </c>
      <c r="F1060" s="22" t="s">
        <v>81</v>
      </c>
      <c r="G1060" s="22" t="s">
        <v>82</v>
      </c>
      <c r="H1060" s="11"/>
      <c r="I1060" s="11"/>
      <c r="J1060" s="11"/>
      <c r="K1060" s="11"/>
      <c r="L1060" s="11"/>
      <c r="M1060" s="11"/>
      <c r="N1060" s="2"/>
      <c r="O1060" s="2"/>
      <c r="P1060" s="2"/>
      <c r="Q1060" s="2"/>
      <c r="R1060" s="2"/>
      <c r="S1060" s="2"/>
      <c r="T1060"/>
      <c r="U1060"/>
      <c r="V1060"/>
      <c r="W1060"/>
      <c r="X1060"/>
      <c r="Y1060"/>
      <c r="Z1060"/>
      <c r="AA1060"/>
      <c r="AB1060"/>
      <c r="AC1060"/>
      <c r="AD1060"/>
      <c r="AE1060"/>
      <c r="AF1060"/>
      <c r="AG1060"/>
      <c r="AH1060"/>
      <c r="AI1060"/>
      <c r="AJ1060"/>
      <c r="AK1060"/>
      <c r="AL1060"/>
      <c r="AM1060"/>
      <c r="AN1060"/>
      <c r="AO1060"/>
      <c r="AP1060"/>
      <c r="AQ1060"/>
      <c r="AR1060"/>
      <c r="AS1060"/>
      <c r="AT1060"/>
      <c r="AU1060"/>
      <c r="AV1060"/>
      <c r="AW1060"/>
      <c r="AX1060"/>
      <c r="AY1060"/>
      <c r="AZ1060"/>
      <c r="BA1060"/>
      <c r="BB1060"/>
      <c r="BC1060"/>
      <c r="BD1060"/>
    </row>
    <row r="1061" spans="2:56" ht="15.75" customHeight="1">
      <c r="B1061" s="11"/>
      <c r="C1061" s="11"/>
      <c r="D1061" s="11"/>
      <c r="E1061" s="11"/>
      <c r="F1061" s="11"/>
      <c r="G1061" s="11"/>
      <c r="H1061" s="11"/>
      <c r="I1061" s="11"/>
      <c r="J1061" s="11"/>
      <c r="K1061" s="11"/>
      <c r="L1061" s="11"/>
      <c r="M1061" s="11"/>
      <c r="N1061" s="2"/>
      <c r="O1061" s="2"/>
      <c r="P1061" s="2"/>
      <c r="Q1061" s="2"/>
      <c r="R1061" s="2"/>
      <c r="S1061" s="2"/>
      <c r="T1061"/>
      <c r="U1061"/>
      <c r="V1061"/>
      <c r="W1061"/>
      <c r="X1061"/>
      <c r="Y1061"/>
      <c r="Z1061"/>
      <c r="AA1061"/>
      <c r="AB1061"/>
      <c r="AC1061"/>
      <c r="AD1061"/>
      <c r="AE1061"/>
      <c r="AF1061"/>
      <c r="AG1061"/>
      <c r="AH1061"/>
      <c r="AI1061"/>
      <c r="AJ1061"/>
      <c r="AK1061"/>
      <c r="AL1061"/>
      <c r="AM1061"/>
      <c r="AN1061"/>
      <c r="AO1061"/>
      <c r="AP1061"/>
      <c r="AQ1061"/>
      <c r="AR1061"/>
      <c r="AS1061"/>
      <c r="AT1061"/>
      <c r="AU1061"/>
      <c r="AV1061"/>
      <c r="AW1061"/>
      <c r="AX1061"/>
      <c r="AY1061"/>
      <c r="AZ1061"/>
      <c r="BA1061"/>
      <c r="BB1061"/>
      <c r="BC1061"/>
      <c r="BD1061"/>
    </row>
    <row r="1062" spans="2:56" ht="15.75" customHeight="1">
      <c r="B1062" s="4" t="s">
        <v>305</v>
      </c>
      <c r="C1062" s="11"/>
      <c r="D1062" s="11"/>
      <c r="E1062" s="11"/>
      <c r="F1062" s="11"/>
      <c r="G1062" s="11"/>
      <c r="H1062" s="11"/>
      <c r="I1062" s="11"/>
      <c r="J1062" s="11"/>
      <c r="K1062" s="11"/>
      <c r="L1062" s="11"/>
      <c r="M1062" s="11"/>
      <c r="N1062"/>
      <c r="O1062" s="2"/>
      <c r="P1062" s="2"/>
      <c r="Q1062" s="2"/>
      <c r="R1062" s="2"/>
      <c r="S1062" s="2"/>
      <c r="T1062"/>
      <c r="U1062"/>
      <c r="V1062"/>
      <c r="W1062"/>
      <c r="X1062"/>
      <c r="Y1062"/>
      <c r="Z1062"/>
      <c r="AA1062"/>
      <c r="AB1062"/>
      <c r="AC1062"/>
      <c r="AD1062"/>
      <c r="AE1062"/>
      <c r="AF1062"/>
      <c r="AG1062"/>
      <c r="AH1062"/>
      <c r="AI1062"/>
      <c r="AJ1062"/>
      <c r="AK1062"/>
      <c r="AL1062"/>
      <c r="AM1062"/>
      <c r="AN1062"/>
      <c r="AO1062"/>
      <c r="AP1062"/>
      <c r="AQ1062"/>
      <c r="AR1062"/>
      <c r="AS1062"/>
      <c r="AT1062"/>
      <c r="AU1062"/>
      <c r="AV1062"/>
      <c r="AW1062"/>
      <c r="AX1062"/>
      <c r="AY1062"/>
      <c r="AZ1062"/>
      <c r="BA1062"/>
      <c r="BB1062"/>
      <c r="BC1062"/>
      <c r="BD1062"/>
    </row>
    <row r="1063" spans="2:56" ht="15.75" customHeight="1">
      <c r="B1063" s="4" t="s">
        <v>306</v>
      </c>
      <c r="C1063" s="11"/>
      <c r="D1063" s="11"/>
      <c r="E1063" s="11"/>
      <c r="F1063" s="11"/>
      <c r="G1063" s="11"/>
      <c r="H1063" s="11"/>
      <c r="I1063" s="11"/>
      <c r="J1063" s="11"/>
      <c r="K1063" s="11"/>
      <c r="L1063" s="11"/>
      <c r="M1063" s="11"/>
      <c r="N1063" s="2"/>
      <c r="O1063" s="2"/>
      <c r="P1063" s="2"/>
      <c r="Q1063" s="2"/>
      <c r="R1063" s="2"/>
      <c r="S1063" s="2"/>
      <c r="T1063"/>
      <c r="U1063"/>
      <c r="V1063"/>
      <c r="W1063"/>
      <c r="X1063"/>
      <c r="Y1063"/>
      <c r="Z1063"/>
      <c r="AA1063"/>
      <c r="AB1063"/>
      <c r="AC1063"/>
      <c r="AD1063"/>
      <c r="AE1063"/>
      <c r="AF1063"/>
      <c r="AG1063"/>
      <c r="AH1063"/>
      <c r="AI1063"/>
      <c r="AJ1063"/>
      <c r="AK1063"/>
      <c r="AL1063"/>
      <c r="AM1063"/>
      <c r="AN1063"/>
      <c r="AO1063"/>
      <c r="AP1063"/>
      <c r="AQ1063"/>
      <c r="AR1063"/>
      <c r="AS1063"/>
      <c r="AT1063"/>
      <c r="AU1063"/>
      <c r="AV1063"/>
      <c r="AW1063"/>
      <c r="AX1063"/>
      <c r="AY1063"/>
      <c r="AZ1063"/>
      <c r="BA1063"/>
      <c r="BB1063"/>
      <c r="BC1063"/>
      <c r="BD1063"/>
    </row>
    <row r="1064" spans="2:56" ht="15.75" customHeight="1">
      <c r="B1064" s="4" t="s">
        <v>307</v>
      </c>
      <c r="C1064" s="11"/>
      <c r="D1064" s="11"/>
      <c r="E1064" s="11"/>
      <c r="F1064" s="11"/>
      <c r="G1064" s="11"/>
      <c r="H1064" s="11"/>
      <c r="I1064" s="11"/>
      <c r="J1064" s="11"/>
      <c r="K1064" s="11"/>
      <c r="L1064" s="11"/>
      <c r="M1064" s="11"/>
      <c r="N1064" s="2"/>
      <c r="O1064" s="2"/>
      <c r="P1064" s="2"/>
      <c r="Q1064" s="2"/>
      <c r="R1064" s="2"/>
      <c r="S1064" s="2"/>
      <c r="T1064"/>
      <c r="U1064"/>
      <c r="V1064"/>
      <c r="W1064"/>
      <c r="X1064"/>
      <c r="Y1064"/>
      <c r="Z1064"/>
      <c r="AA1064"/>
      <c r="AB1064"/>
      <c r="AC1064"/>
      <c r="AD1064"/>
      <c r="AE1064"/>
      <c r="AF1064"/>
      <c r="AG1064"/>
      <c r="AH1064"/>
      <c r="AI1064"/>
      <c r="AJ1064"/>
      <c r="AK1064"/>
      <c r="AL1064"/>
      <c r="AM1064"/>
      <c r="AN1064"/>
      <c r="AO1064"/>
      <c r="AP1064"/>
      <c r="AQ1064"/>
      <c r="AR1064"/>
      <c r="AS1064"/>
      <c r="AT1064"/>
      <c r="AU1064"/>
      <c r="AV1064"/>
      <c r="AW1064"/>
      <c r="AX1064"/>
      <c r="AY1064"/>
      <c r="AZ1064"/>
      <c r="BA1064"/>
      <c r="BB1064"/>
      <c r="BC1064"/>
      <c r="BD1064"/>
    </row>
    <row r="1065" spans="2:56" ht="15.75" customHeight="1">
      <c r="B1065" s="11"/>
      <c r="C1065" s="11"/>
      <c r="D1065" s="11"/>
      <c r="E1065" s="11"/>
      <c r="F1065" s="11"/>
      <c r="G1065" s="11"/>
      <c r="H1065" s="11"/>
      <c r="I1065" s="11"/>
      <c r="J1065" s="11"/>
      <c r="K1065" s="11"/>
      <c r="L1065" s="11"/>
      <c r="M1065" s="11"/>
      <c r="N1065"/>
      <c r="O1065"/>
      <c r="P1065"/>
      <c r="Q1065" s="2"/>
      <c r="R1065" s="2"/>
      <c r="S1065" s="2"/>
      <c r="T1065"/>
      <c r="U1065"/>
      <c r="V1065"/>
      <c r="W1065"/>
      <c r="X1065"/>
      <c r="Y1065"/>
      <c r="Z1065"/>
      <c r="AA1065"/>
      <c r="AB1065"/>
      <c r="AC1065"/>
      <c r="AD1065"/>
      <c r="AE1065"/>
      <c r="AF1065"/>
      <c r="AG1065"/>
      <c r="AH1065"/>
      <c r="AI1065"/>
      <c r="AJ1065"/>
      <c r="AK1065"/>
      <c r="AL1065"/>
      <c r="AM1065"/>
      <c r="AN1065"/>
      <c r="AO1065"/>
      <c r="AP1065"/>
      <c r="AQ1065"/>
      <c r="AR1065"/>
      <c r="AS1065"/>
      <c r="AT1065"/>
      <c r="AU1065"/>
      <c r="AV1065"/>
      <c r="AW1065"/>
      <c r="AX1065"/>
      <c r="AY1065"/>
      <c r="AZ1065"/>
      <c r="BA1065"/>
      <c r="BB1065"/>
      <c r="BC1065"/>
      <c r="BD1065"/>
    </row>
    <row r="1066" spans="2:56" ht="15.75" customHeight="1">
      <c r="B1066" s="4" t="s">
        <v>308</v>
      </c>
      <c r="C1066" s="11"/>
      <c r="D1066" s="11"/>
      <c r="E1066" s="11"/>
      <c r="F1066" s="11"/>
      <c r="G1066" s="11"/>
      <c r="H1066" s="11"/>
      <c r="I1066" s="11"/>
      <c r="J1066" s="11"/>
      <c r="K1066" s="11"/>
      <c r="L1066" s="11"/>
      <c r="M1066" s="11"/>
      <c r="N1066" s="2"/>
      <c r="O1066" s="2"/>
      <c r="P1066" s="2"/>
      <c r="Q1066" s="2"/>
      <c r="R1066" s="2"/>
      <c r="S1066" s="2"/>
      <c r="T1066"/>
      <c r="U1066"/>
      <c r="V1066"/>
      <c r="W1066"/>
      <c r="X1066"/>
      <c r="Y1066"/>
      <c r="Z1066"/>
      <c r="AA1066"/>
      <c r="AB1066"/>
      <c r="AC1066"/>
      <c r="AD1066"/>
      <c r="AE1066"/>
      <c r="AF1066"/>
      <c r="AG1066"/>
      <c r="AH1066"/>
      <c r="AI1066"/>
      <c r="AJ1066"/>
      <c r="AK1066"/>
      <c r="AL1066"/>
      <c r="AM1066"/>
      <c r="AN1066"/>
      <c r="AO1066"/>
      <c r="AP1066"/>
      <c r="AQ1066"/>
      <c r="AR1066"/>
      <c r="AS1066"/>
      <c r="AT1066"/>
      <c r="AU1066"/>
      <c r="AV1066"/>
      <c r="AW1066"/>
      <c r="AX1066"/>
      <c r="AY1066"/>
      <c r="AZ1066"/>
      <c r="BA1066"/>
      <c r="BB1066"/>
      <c r="BC1066"/>
      <c r="BD1066"/>
    </row>
    <row r="1067" spans="2:56" ht="15.75" customHeight="1">
      <c r="B1067" s="4" t="s">
        <v>309</v>
      </c>
      <c r="C1067" s="11"/>
      <c r="D1067" s="11"/>
      <c r="E1067" s="11"/>
      <c r="F1067" s="11"/>
      <c r="G1067" s="11"/>
      <c r="H1067" s="11"/>
      <c r="I1067" s="11"/>
      <c r="J1067" s="11"/>
      <c r="K1067" s="11"/>
      <c r="L1067" s="11"/>
      <c r="M1067" s="11"/>
      <c r="N1067" s="2"/>
      <c r="O1067" s="2"/>
      <c r="P1067" s="2"/>
      <c r="Q1067" s="2"/>
      <c r="R1067" s="2"/>
      <c r="S1067" s="2"/>
      <c r="T1067"/>
      <c r="U1067"/>
      <c r="V1067"/>
      <c r="W1067"/>
      <c r="X1067"/>
      <c r="Y1067"/>
      <c r="Z1067"/>
      <c r="AA1067"/>
      <c r="AB1067"/>
      <c r="AC1067"/>
      <c r="AD1067"/>
      <c r="AE1067"/>
      <c r="AF1067"/>
      <c r="AG1067"/>
      <c r="AH1067"/>
      <c r="AI1067"/>
      <c r="AJ1067"/>
      <c r="AK1067"/>
      <c r="AL1067"/>
      <c r="AM1067"/>
      <c r="AN1067"/>
      <c r="AO1067"/>
      <c r="AP1067"/>
      <c r="AQ1067"/>
      <c r="AR1067"/>
      <c r="AS1067"/>
      <c r="AT1067"/>
      <c r="AU1067"/>
      <c r="AV1067"/>
      <c r="AW1067"/>
      <c r="AX1067"/>
      <c r="AY1067"/>
      <c r="AZ1067"/>
      <c r="BA1067"/>
      <c r="BB1067"/>
      <c r="BC1067"/>
      <c r="BD1067"/>
    </row>
    <row r="1068" spans="2:56" ht="15.75" customHeight="1">
      <c r="B1068" s="4" t="s">
        <v>310</v>
      </c>
      <c r="C1068" s="11"/>
      <c r="D1068" s="11"/>
      <c r="E1068" s="11"/>
      <c r="F1068" s="11"/>
      <c r="G1068" s="11"/>
      <c r="H1068" s="11"/>
      <c r="I1068" s="11"/>
      <c r="J1068" s="11"/>
      <c r="K1068" s="11"/>
      <c r="L1068" s="11"/>
      <c r="M1068" s="11"/>
      <c r="N1068" s="2"/>
      <c r="O1068" s="2"/>
      <c r="P1068" s="2"/>
      <c r="Q1068" s="2"/>
      <c r="R1068" s="2"/>
      <c r="S1068" s="2"/>
      <c r="T1068"/>
      <c r="U1068"/>
      <c r="V1068"/>
      <c r="W1068"/>
      <c r="X1068"/>
      <c r="Y1068"/>
      <c r="Z1068"/>
      <c r="AA1068"/>
      <c r="AB1068"/>
      <c r="AC1068"/>
      <c r="AD1068"/>
      <c r="AE1068"/>
      <c r="AF1068"/>
      <c r="AG1068"/>
      <c r="AH1068"/>
      <c r="AI1068"/>
      <c r="AJ1068"/>
      <c r="AK1068"/>
      <c r="AL1068"/>
      <c r="AM1068"/>
      <c r="AN1068"/>
      <c r="AO1068"/>
      <c r="AP1068"/>
      <c r="AQ1068"/>
      <c r="AR1068"/>
      <c r="AS1068"/>
      <c r="AT1068"/>
      <c r="AU1068"/>
      <c r="AV1068"/>
      <c r="AW1068"/>
      <c r="AX1068"/>
      <c r="AY1068"/>
      <c r="AZ1068"/>
      <c r="BA1068"/>
      <c r="BB1068"/>
      <c r="BC1068"/>
      <c r="BD1068"/>
    </row>
    <row r="1069" spans="2:56" ht="15.75" customHeight="1">
      <c r="B1069" s="11"/>
      <c r="C1069" s="11"/>
      <c r="D1069" s="11"/>
      <c r="E1069" s="11"/>
      <c r="F1069" s="11"/>
      <c r="G1069" s="11"/>
      <c r="H1069" s="11"/>
      <c r="I1069" s="11"/>
      <c r="J1069" s="11"/>
      <c r="K1069" s="11"/>
      <c r="L1069" s="11"/>
      <c r="M1069" s="11"/>
      <c r="N1069" s="2"/>
      <c r="O1069" s="2"/>
      <c r="P1069" s="2"/>
      <c r="Q1069" s="2"/>
      <c r="R1069" s="2"/>
      <c r="S1069" s="2"/>
      <c r="T1069"/>
      <c r="U1069"/>
      <c r="V1069"/>
      <c r="W1069"/>
      <c r="X1069"/>
      <c r="Y1069"/>
      <c r="Z1069"/>
      <c r="AA1069"/>
      <c r="AB1069"/>
      <c r="AC1069"/>
      <c r="AD1069"/>
      <c r="AE1069"/>
      <c r="AF1069"/>
      <c r="AG1069"/>
      <c r="AH1069"/>
      <c r="AI1069"/>
      <c r="AJ1069"/>
      <c r="AK1069"/>
      <c r="AL1069"/>
      <c r="AM1069"/>
      <c r="AN1069"/>
      <c r="AO1069"/>
      <c r="AP1069"/>
      <c r="AQ1069"/>
      <c r="AR1069"/>
      <c r="AS1069"/>
      <c r="AT1069"/>
      <c r="AU1069"/>
      <c r="AV1069"/>
      <c r="AW1069"/>
      <c r="AX1069"/>
      <c r="AY1069"/>
      <c r="AZ1069"/>
      <c r="BA1069"/>
      <c r="BB1069"/>
      <c r="BC1069"/>
      <c r="BD1069"/>
    </row>
    <row r="1070" spans="2:56" ht="15.75" customHeight="1">
      <c r="B1070" s="4" t="s">
        <v>311</v>
      </c>
      <c r="C1070" s="11"/>
      <c r="D1070" s="11"/>
      <c r="E1070" s="11"/>
      <c r="F1070" s="11"/>
      <c r="G1070" s="11"/>
      <c r="H1070" s="11"/>
      <c r="I1070" s="11"/>
      <c r="J1070" s="11"/>
      <c r="K1070" s="11"/>
      <c r="L1070" s="11"/>
      <c r="M1070" s="11"/>
      <c r="N1070" s="2"/>
      <c r="O1070" s="2"/>
      <c r="P1070" s="2"/>
      <c r="Q1070" s="2"/>
      <c r="R1070" s="2"/>
      <c r="S1070" s="2"/>
      <c r="T1070"/>
      <c r="U1070"/>
      <c r="V1070"/>
      <c r="W1070"/>
      <c r="X1070"/>
      <c r="Y1070"/>
      <c r="Z1070"/>
      <c r="AA1070"/>
      <c r="AB1070"/>
      <c r="AC1070"/>
      <c r="AD1070"/>
      <c r="AE1070"/>
      <c r="AF1070"/>
      <c r="AG1070"/>
      <c r="AH1070"/>
      <c r="AI1070"/>
      <c r="AJ1070"/>
      <c r="AK1070"/>
      <c r="AL1070"/>
      <c r="AM1070"/>
      <c r="AN1070"/>
      <c r="AO1070"/>
      <c r="AP1070"/>
      <c r="AQ1070"/>
      <c r="AR1070"/>
      <c r="AS1070"/>
      <c r="AT1070"/>
      <c r="AU1070"/>
      <c r="AV1070"/>
      <c r="AW1070"/>
      <c r="AX1070"/>
      <c r="AY1070"/>
      <c r="AZ1070"/>
      <c r="BA1070"/>
      <c r="BB1070"/>
      <c r="BC1070"/>
      <c r="BD1070"/>
    </row>
    <row r="1071" spans="2:56" ht="15.75" customHeight="1">
      <c r="B1071" s="4" t="s">
        <v>312</v>
      </c>
      <c r="C1071" s="11"/>
      <c r="D1071" s="11"/>
      <c r="E1071" s="11"/>
      <c r="F1071" s="11"/>
      <c r="G1071" s="11"/>
      <c r="H1071" s="11"/>
      <c r="I1071" s="11"/>
      <c r="J1071" s="11"/>
      <c r="K1071" s="11"/>
      <c r="L1071" s="11"/>
      <c r="M1071" s="11"/>
      <c r="N1071" s="2"/>
      <c r="O1071" s="2"/>
      <c r="P1071" s="2"/>
      <c r="Q1071" s="2"/>
      <c r="R1071" s="2"/>
      <c r="S1071" s="2"/>
      <c r="T1071"/>
      <c r="U1071"/>
      <c r="V1071"/>
      <c r="W1071"/>
      <c r="X1071"/>
      <c r="Y1071"/>
      <c r="Z1071"/>
      <c r="AA1071"/>
      <c r="AB1071"/>
      <c r="AC1071"/>
      <c r="AD1071"/>
      <c r="AE1071"/>
      <c r="AF1071"/>
      <c r="AG1071"/>
      <c r="AH1071"/>
      <c r="AI1071"/>
      <c r="AJ1071"/>
      <c r="AK1071"/>
      <c r="AL1071"/>
      <c r="AM1071"/>
      <c r="AN1071"/>
      <c r="AO1071"/>
      <c r="AP1071"/>
      <c r="AQ1071"/>
      <c r="AR1071"/>
      <c r="AS1071"/>
      <c r="AT1071"/>
      <c r="AU1071"/>
      <c r="AV1071"/>
      <c r="AW1071"/>
      <c r="AX1071"/>
      <c r="AY1071"/>
      <c r="AZ1071"/>
      <c r="BA1071"/>
      <c r="BB1071"/>
      <c r="BC1071"/>
      <c r="BD1071"/>
    </row>
    <row r="1072" spans="2:56" ht="15.75" customHeight="1">
      <c r="B1072" s="4"/>
      <c r="C1072" s="11"/>
      <c r="D1072" s="11"/>
      <c r="E1072" s="11"/>
      <c r="F1072" s="11"/>
      <c r="G1072" s="11"/>
      <c r="H1072" s="11"/>
      <c r="I1072" s="11"/>
      <c r="J1072" s="11"/>
      <c r="K1072" s="11"/>
      <c r="L1072" s="11"/>
      <c r="M1072" s="11"/>
      <c r="N1072" s="2"/>
      <c r="O1072" s="2"/>
      <c r="P1072" s="2"/>
      <c r="Q1072" s="2"/>
      <c r="R1072" s="2"/>
      <c r="S1072" s="2"/>
      <c r="T1072"/>
      <c r="U1072"/>
      <c r="V1072"/>
      <c r="W1072"/>
      <c r="X1072"/>
      <c r="Y1072"/>
      <c r="Z1072"/>
      <c r="AA1072"/>
      <c r="AB1072"/>
      <c r="AC1072"/>
      <c r="AD1072"/>
      <c r="AE1072"/>
      <c r="AF1072"/>
      <c r="AG1072"/>
      <c r="AH1072"/>
      <c r="AI1072"/>
      <c r="AJ1072"/>
      <c r="AK1072"/>
      <c r="AL1072"/>
      <c r="AM1072"/>
      <c r="AN1072"/>
      <c r="AO1072"/>
      <c r="AP1072"/>
      <c r="AQ1072"/>
      <c r="AR1072"/>
      <c r="AS1072"/>
      <c r="AT1072"/>
      <c r="AU1072"/>
      <c r="AV1072"/>
      <c r="AW1072"/>
      <c r="AX1072"/>
      <c r="AY1072"/>
      <c r="AZ1072"/>
      <c r="BA1072"/>
      <c r="BB1072"/>
      <c r="BC1072"/>
      <c r="BD1072"/>
    </row>
    <row r="1073" spans="2:56" ht="15.75" customHeight="1">
      <c r="B1073" s="4"/>
      <c r="C1073" s="11"/>
      <c r="D1073" s="11"/>
      <c r="E1073" s="11"/>
      <c r="F1073" s="11"/>
      <c r="G1073" s="11"/>
      <c r="H1073" s="11"/>
      <c r="I1073" s="11"/>
      <c r="J1073" s="11"/>
      <c r="K1073" s="11"/>
      <c r="L1073" s="11"/>
      <c r="M1073" s="11"/>
      <c r="N1073" s="2"/>
      <c r="O1073" s="2"/>
      <c r="P1073" s="2"/>
      <c r="Q1073" s="2"/>
      <c r="R1073" s="2"/>
      <c r="S1073" s="2"/>
      <c r="T1073"/>
      <c r="U1073"/>
      <c r="V1073"/>
      <c r="W1073"/>
      <c r="X1073"/>
      <c r="Y1073"/>
      <c r="Z1073"/>
      <c r="AA1073"/>
      <c r="AB1073"/>
      <c r="AC1073"/>
      <c r="AD1073"/>
      <c r="AE1073"/>
      <c r="AF1073"/>
      <c r="AG1073"/>
      <c r="AH1073"/>
      <c r="AI1073"/>
      <c r="AJ1073"/>
      <c r="AK1073"/>
      <c r="AL1073"/>
      <c r="AM1073"/>
      <c r="AN1073"/>
      <c r="AO1073"/>
      <c r="AP1073"/>
      <c r="AQ1073"/>
      <c r="AR1073"/>
      <c r="AS1073"/>
      <c r="AT1073"/>
      <c r="AU1073"/>
      <c r="AV1073"/>
      <c r="AW1073"/>
      <c r="AX1073"/>
      <c r="AY1073"/>
      <c r="AZ1073"/>
      <c r="BA1073"/>
      <c r="BB1073"/>
      <c r="BC1073"/>
      <c r="BD1073"/>
    </row>
    <row r="1074" spans="2:56" ht="15.75" customHeight="1">
      <c r="B1074" s="345" t="s">
        <v>1156</v>
      </c>
      <c r="C1074" s="11"/>
      <c r="D1074" s="11"/>
      <c r="E1074" s="11"/>
      <c r="F1074" s="11"/>
      <c r="G1074" s="11"/>
      <c r="H1074" s="11"/>
      <c r="I1074" s="11"/>
      <c r="J1074" s="11"/>
      <c r="K1074" s="11"/>
      <c r="L1074" s="11"/>
      <c r="M1074" s="11"/>
      <c r="N1074" s="2"/>
      <c r="O1074" s="2"/>
      <c r="P1074" s="2"/>
      <c r="Q1074" s="2"/>
      <c r="R1074" s="2"/>
      <c r="S1074" s="2"/>
      <c r="T1074"/>
      <c r="U1074"/>
      <c r="V1074"/>
      <c r="W1074"/>
      <c r="X1074"/>
      <c r="Y1074"/>
      <c r="Z1074"/>
      <c r="AA1074"/>
      <c r="AB1074"/>
      <c r="AC1074"/>
      <c r="AD1074"/>
      <c r="AE1074"/>
      <c r="AF1074"/>
      <c r="AG1074"/>
      <c r="AH1074"/>
      <c r="AI1074"/>
      <c r="AJ1074"/>
      <c r="AK1074"/>
      <c r="AL1074"/>
      <c r="AM1074"/>
      <c r="AN1074"/>
      <c r="AO1074"/>
      <c r="AP1074"/>
      <c r="AQ1074"/>
      <c r="AR1074"/>
      <c r="AS1074"/>
      <c r="AT1074"/>
      <c r="AU1074"/>
      <c r="AV1074"/>
      <c r="AW1074"/>
      <c r="AX1074"/>
      <c r="AY1074"/>
      <c r="AZ1074"/>
      <c r="BA1074"/>
      <c r="BB1074"/>
      <c r="BC1074"/>
      <c r="BD1074"/>
    </row>
    <row r="1075" spans="2:56" ht="15.75" customHeight="1">
      <c r="B1075" s="328" t="s">
        <v>1157</v>
      </c>
      <c r="C1075" s="11"/>
      <c r="D1075" s="11"/>
      <c r="E1075" s="11"/>
      <c r="F1075" s="11"/>
      <c r="G1075" s="11"/>
      <c r="H1075" s="11"/>
      <c r="I1075" s="11"/>
      <c r="J1075" s="11"/>
      <c r="K1075" s="11"/>
      <c r="L1075" s="11"/>
      <c r="M1075" s="11"/>
      <c r="N1075" s="2"/>
      <c r="O1075" s="2"/>
      <c r="P1075" s="2"/>
      <c r="Q1075" s="2"/>
      <c r="R1075" s="2"/>
      <c r="S1075" s="2"/>
      <c r="T1075"/>
      <c r="U1075"/>
      <c r="V1075"/>
      <c r="W1075"/>
      <c r="X1075"/>
      <c r="Y1075"/>
      <c r="Z1075"/>
      <c r="AA1075"/>
      <c r="AB1075"/>
      <c r="AC1075"/>
      <c r="AD1075"/>
      <c r="AE1075"/>
      <c r="AF1075"/>
      <c r="AG1075"/>
      <c r="AH1075"/>
      <c r="AI1075"/>
      <c r="AJ1075"/>
      <c r="AK1075"/>
      <c r="AL1075"/>
      <c r="AM1075"/>
      <c r="AN1075"/>
      <c r="AO1075"/>
      <c r="AP1075"/>
      <c r="AQ1075"/>
      <c r="AR1075"/>
      <c r="AS1075"/>
      <c r="AT1075"/>
      <c r="AU1075"/>
      <c r="AV1075"/>
      <c r="AW1075"/>
      <c r="AX1075"/>
      <c r="AY1075"/>
      <c r="AZ1075"/>
      <c r="BA1075"/>
      <c r="BB1075"/>
      <c r="BC1075"/>
      <c r="BD1075"/>
    </row>
    <row r="1076" spans="2:56" ht="15.75" customHeight="1">
      <c r="B1076" s="328"/>
      <c r="C1076" s="11"/>
      <c r="D1076" s="11"/>
      <c r="E1076" s="11"/>
      <c r="F1076" s="11"/>
      <c r="G1076" s="11"/>
      <c r="H1076" s="11"/>
      <c r="I1076" s="11"/>
      <c r="J1076" s="11"/>
      <c r="K1076" s="11"/>
      <c r="L1076" s="11"/>
      <c r="M1076" s="11"/>
      <c r="N1076" s="2"/>
      <c r="O1076" s="2"/>
      <c r="P1076" s="2"/>
      <c r="Q1076" s="2"/>
      <c r="R1076" s="2"/>
      <c r="S1076" s="2"/>
      <c r="T1076"/>
      <c r="U1076"/>
      <c r="V1076"/>
      <c r="W1076"/>
      <c r="X1076"/>
      <c r="Y1076"/>
      <c r="Z1076"/>
      <c r="AA1076"/>
      <c r="AB1076"/>
      <c r="AC1076"/>
      <c r="AD1076"/>
      <c r="AE1076"/>
      <c r="AF1076"/>
      <c r="AG1076"/>
      <c r="AH1076"/>
      <c r="AI1076"/>
      <c r="AJ1076"/>
      <c r="AK1076"/>
      <c r="AL1076"/>
      <c r="AM1076"/>
      <c r="AN1076"/>
      <c r="AO1076"/>
      <c r="AP1076"/>
      <c r="AQ1076"/>
      <c r="AR1076"/>
      <c r="AS1076"/>
      <c r="AT1076"/>
      <c r="AU1076"/>
      <c r="AV1076"/>
      <c r="AW1076"/>
      <c r="AX1076"/>
      <c r="AY1076"/>
      <c r="AZ1076"/>
      <c r="BA1076"/>
      <c r="BB1076"/>
      <c r="BC1076"/>
      <c r="BD1076"/>
    </row>
    <row r="1077" spans="2:56" ht="15.75" customHeight="1">
      <c r="B1077" s="11" t="s">
        <v>1158</v>
      </c>
      <c r="C1077" s="11"/>
      <c r="D1077" s="11"/>
      <c r="E1077" s="11"/>
      <c r="F1077" s="11"/>
      <c r="G1077" s="11"/>
      <c r="H1077" s="11"/>
      <c r="I1077" s="11"/>
      <c r="J1077" s="11"/>
      <c r="K1077" s="11"/>
      <c r="L1077" s="11"/>
      <c r="M1077" s="11"/>
      <c r="N1077" s="2"/>
      <c r="O1077" s="2"/>
      <c r="P1077" s="2"/>
      <c r="Q1077" s="2"/>
      <c r="R1077" s="2"/>
      <c r="S1077" s="2"/>
      <c r="T1077"/>
      <c r="U1077"/>
      <c r="V1077"/>
      <c r="W1077"/>
      <c r="X1077"/>
      <c r="Y1077"/>
      <c r="Z1077"/>
      <c r="AA1077"/>
      <c r="AB1077"/>
      <c r="AC1077"/>
      <c r="AD1077"/>
      <c r="AE1077"/>
      <c r="AF1077"/>
      <c r="AG1077"/>
      <c r="AH1077"/>
      <c r="AI1077"/>
      <c r="AJ1077"/>
      <c r="AK1077"/>
      <c r="AL1077"/>
      <c r="AM1077"/>
      <c r="AN1077"/>
      <c r="AO1077"/>
      <c r="AP1077"/>
      <c r="AQ1077"/>
      <c r="AR1077"/>
      <c r="AS1077"/>
      <c r="AT1077"/>
      <c r="AU1077"/>
      <c r="AV1077"/>
      <c r="AW1077"/>
      <c r="AX1077"/>
      <c r="AY1077"/>
      <c r="AZ1077"/>
      <c r="BA1077"/>
      <c r="BB1077"/>
      <c r="BC1077"/>
      <c r="BD1077"/>
    </row>
    <row r="1078" spans="2:56" ht="15.75" customHeight="1">
      <c r="B1078" s="11" t="s">
        <v>1159</v>
      </c>
      <c r="C1078" s="11"/>
      <c r="D1078" s="11"/>
      <c r="E1078" s="11"/>
      <c r="F1078" s="11"/>
      <c r="G1078" s="11"/>
      <c r="H1078" s="11"/>
      <c r="I1078" s="11"/>
      <c r="J1078" s="11"/>
      <c r="K1078" s="11"/>
      <c r="L1078" s="11"/>
      <c r="M1078" s="11"/>
      <c r="N1078" s="2"/>
      <c r="O1078" s="2"/>
      <c r="P1078" s="2"/>
      <c r="Q1078" s="2"/>
      <c r="R1078" s="2"/>
      <c r="S1078" s="2"/>
      <c r="T1078"/>
      <c r="U1078"/>
      <c r="V1078"/>
      <c r="W1078"/>
      <c r="X1078"/>
      <c r="Y1078"/>
      <c r="Z1078"/>
      <c r="AA1078"/>
      <c r="AB1078"/>
      <c r="AC1078"/>
      <c r="AD1078"/>
      <c r="AE1078"/>
      <c r="AF1078"/>
      <c r="AG1078"/>
      <c r="AH1078"/>
      <c r="AI1078"/>
      <c r="AJ1078"/>
      <c r="AK1078"/>
      <c r="AL1078"/>
      <c r="AM1078"/>
      <c r="AN1078"/>
      <c r="AO1078"/>
      <c r="AP1078"/>
      <c r="AQ1078"/>
      <c r="AR1078"/>
      <c r="AS1078"/>
      <c r="AT1078"/>
      <c r="AU1078"/>
      <c r="AV1078"/>
      <c r="AW1078"/>
      <c r="AX1078"/>
      <c r="AY1078"/>
      <c r="AZ1078"/>
      <c r="BA1078"/>
      <c r="BB1078"/>
      <c r="BC1078"/>
      <c r="BD1078"/>
    </row>
    <row r="1079" spans="2:56" ht="15.75" customHeight="1">
      <c r="B1079" s="11"/>
      <c r="C1079" s="11"/>
      <c r="D1079" s="11"/>
      <c r="E1079" s="11"/>
      <c r="F1079" s="11"/>
      <c r="G1079" s="11"/>
      <c r="H1079" s="11"/>
      <c r="I1079" s="11"/>
      <c r="J1079" s="11"/>
      <c r="K1079" s="11"/>
      <c r="L1079" s="11"/>
      <c r="M1079" s="11"/>
      <c r="N1079" s="2"/>
      <c r="O1079" s="2"/>
      <c r="P1079" s="2"/>
      <c r="Q1079" s="2"/>
      <c r="R1079" s="2"/>
      <c r="S1079" s="2"/>
      <c r="T1079"/>
      <c r="U1079"/>
      <c r="V1079"/>
      <c r="W1079"/>
      <c r="X1079"/>
      <c r="Y1079"/>
      <c r="Z1079"/>
      <c r="AA1079"/>
      <c r="AB1079"/>
      <c r="AC1079"/>
      <c r="AD1079"/>
      <c r="AE1079"/>
      <c r="AF1079"/>
      <c r="AG1079"/>
      <c r="AH1079"/>
      <c r="AI1079"/>
      <c r="AJ1079"/>
      <c r="AK1079"/>
      <c r="AL1079"/>
      <c r="AM1079"/>
      <c r="AN1079"/>
      <c r="AO1079"/>
      <c r="AP1079"/>
      <c r="AQ1079"/>
      <c r="AR1079"/>
      <c r="AS1079"/>
      <c r="AT1079"/>
      <c r="AU1079"/>
      <c r="AV1079"/>
      <c r="AW1079"/>
      <c r="AX1079"/>
      <c r="AY1079"/>
      <c r="AZ1079"/>
      <c r="BA1079"/>
      <c r="BB1079"/>
      <c r="BC1079"/>
      <c r="BD1079"/>
    </row>
    <row r="1080" spans="2:56" ht="15.75" customHeight="1">
      <c r="B1080" s="11"/>
      <c r="C1080" s="11"/>
      <c r="D1080" s="11"/>
      <c r="E1080" s="11"/>
      <c r="F1080" s="11"/>
      <c r="G1080" s="11"/>
      <c r="H1080" s="11"/>
      <c r="I1080" s="11"/>
      <c r="J1080" s="11"/>
      <c r="K1080" s="11"/>
      <c r="L1080" s="11"/>
      <c r="M1080" s="11"/>
      <c r="N1080" s="2"/>
      <c r="O1080" s="2"/>
      <c r="P1080" s="2"/>
      <c r="Q1080" s="2"/>
      <c r="R1080" s="2"/>
      <c r="S1080" s="2"/>
      <c r="T1080"/>
      <c r="U1080"/>
      <c r="V1080"/>
      <c r="W1080"/>
      <c r="X1080"/>
      <c r="Y1080"/>
      <c r="Z1080"/>
      <c r="AA1080"/>
      <c r="AB1080"/>
      <c r="AC1080"/>
      <c r="AD1080"/>
      <c r="AE1080"/>
      <c r="AF1080"/>
      <c r="AG1080"/>
      <c r="AH1080"/>
      <c r="AI1080"/>
      <c r="AJ1080"/>
      <c r="AK1080"/>
      <c r="AL1080"/>
      <c r="AM1080"/>
      <c r="AN1080"/>
      <c r="AO1080"/>
      <c r="AP1080"/>
      <c r="AQ1080"/>
      <c r="AR1080"/>
      <c r="AS1080"/>
      <c r="AT1080"/>
      <c r="AU1080"/>
      <c r="AV1080"/>
      <c r="AW1080"/>
      <c r="AX1080"/>
      <c r="AY1080"/>
      <c r="AZ1080"/>
      <c r="BA1080"/>
      <c r="BB1080"/>
      <c r="BC1080"/>
      <c r="BD1080"/>
    </row>
    <row r="1081" spans="2:56" ht="15.75" customHeight="1">
      <c r="B1081" s="8" t="s">
        <v>313</v>
      </c>
      <c r="C1081" s="9"/>
      <c r="D1081" s="9"/>
      <c r="E1081" s="9"/>
      <c r="F1081" s="9"/>
      <c r="G1081" s="9"/>
      <c r="H1081" s="9"/>
      <c r="I1081" s="9"/>
      <c r="J1081" s="9"/>
      <c r="K1081" s="9"/>
      <c r="L1081" s="9"/>
      <c r="M1081" s="9"/>
      <c r="N1081" s="2"/>
      <c r="O1081" s="2"/>
      <c r="P1081" s="2"/>
      <c r="Q1081" s="2"/>
      <c r="R1081" s="2"/>
      <c r="S1081" s="2"/>
      <c r="T1081"/>
      <c r="U1081"/>
      <c r="V1081"/>
      <c r="W1081"/>
      <c r="X1081"/>
      <c r="Y1081"/>
      <c r="Z1081"/>
      <c r="AA1081"/>
      <c r="AB1081"/>
      <c r="AC1081"/>
      <c r="AD1081"/>
      <c r="AE1081"/>
      <c r="AF1081"/>
      <c r="AG1081"/>
      <c r="AH1081"/>
      <c r="AI1081"/>
      <c r="AJ1081"/>
      <c r="AK1081"/>
      <c r="AL1081"/>
      <c r="AM1081"/>
      <c r="AN1081"/>
      <c r="AO1081"/>
      <c r="AP1081"/>
      <c r="AQ1081"/>
      <c r="AR1081"/>
      <c r="AS1081"/>
      <c r="AT1081"/>
      <c r="AU1081"/>
      <c r="AV1081"/>
      <c r="AW1081"/>
      <c r="AX1081"/>
      <c r="AY1081"/>
      <c r="AZ1081"/>
      <c r="BA1081"/>
      <c r="BB1081"/>
      <c r="BC1081"/>
      <c r="BD1081"/>
    </row>
    <row r="1082" spans="2:56" ht="15.75" customHeight="1">
      <c r="B1082" s="11"/>
      <c r="C1082" s="11"/>
      <c r="D1082" s="11"/>
      <c r="E1082" s="11"/>
      <c r="F1082" s="11"/>
      <c r="G1082" s="11"/>
      <c r="H1082" s="11"/>
      <c r="I1082" s="11"/>
      <c r="J1082" s="11"/>
      <c r="K1082" s="11"/>
      <c r="L1082" s="11"/>
      <c r="M1082" s="11"/>
      <c r="N1082" s="2"/>
      <c r="O1082" s="2"/>
      <c r="P1082" s="2"/>
      <c r="Q1082" s="2"/>
      <c r="R1082" s="2"/>
      <c r="S1082" s="2"/>
      <c r="T1082"/>
      <c r="U1082"/>
      <c r="V1082"/>
      <c r="W1082"/>
      <c r="X1082"/>
      <c r="Y1082"/>
      <c r="Z1082"/>
      <c r="AA1082"/>
      <c r="AB1082"/>
      <c r="AC1082"/>
      <c r="AD1082"/>
      <c r="AE1082"/>
      <c r="AF1082"/>
      <c r="AG1082"/>
      <c r="AH1082"/>
      <c r="AI1082"/>
      <c r="AJ1082"/>
      <c r="AK1082"/>
      <c r="AL1082"/>
      <c r="AM1082"/>
      <c r="AN1082"/>
      <c r="AO1082"/>
      <c r="AP1082"/>
      <c r="AQ1082"/>
      <c r="AR1082"/>
      <c r="AS1082"/>
      <c r="AT1082"/>
      <c r="AU1082"/>
      <c r="AV1082"/>
      <c r="AW1082"/>
      <c r="AX1082"/>
      <c r="AY1082"/>
      <c r="AZ1082"/>
      <c r="BA1082"/>
      <c r="BB1082"/>
      <c r="BC1082"/>
      <c r="BD1082"/>
    </row>
    <row r="1083" spans="2:56" ht="15.75" customHeight="1">
      <c r="B1083" s="11" t="s">
        <v>314</v>
      </c>
      <c r="C1083" s="11"/>
      <c r="D1083" s="11"/>
      <c r="E1083" s="11"/>
      <c r="F1083" s="11"/>
      <c r="G1083" s="11"/>
      <c r="H1083" s="11"/>
      <c r="I1083" s="11"/>
      <c r="J1083" s="11"/>
      <c r="K1083" s="11"/>
      <c r="L1083" s="11"/>
      <c r="M1083" s="11"/>
      <c r="N1083" s="2"/>
      <c r="O1083" s="2"/>
      <c r="P1083" s="2"/>
      <c r="Q1083" s="2"/>
      <c r="R1083" s="2"/>
      <c r="S1083" s="2"/>
      <c r="T1083"/>
      <c r="U1083"/>
      <c r="V1083"/>
      <c r="W1083"/>
      <c r="X1083"/>
      <c r="Y1083"/>
      <c r="Z1083"/>
      <c r="AA1083"/>
      <c r="AB1083"/>
      <c r="AC1083"/>
      <c r="AD1083"/>
      <c r="AE1083"/>
      <c r="AF1083"/>
      <c r="AG1083"/>
      <c r="AH1083"/>
      <c r="AI1083"/>
      <c r="AJ1083"/>
      <c r="AK1083"/>
      <c r="AL1083"/>
      <c r="AM1083"/>
      <c r="AN1083"/>
      <c r="AO1083"/>
      <c r="AP1083"/>
      <c r="AQ1083"/>
      <c r="AR1083"/>
      <c r="AS1083"/>
      <c r="AT1083"/>
      <c r="AU1083"/>
      <c r="AV1083"/>
      <c r="AW1083"/>
      <c r="AX1083"/>
      <c r="AY1083"/>
      <c r="AZ1083"/>
      <c r="BA1083"/>
      <c r="BB1083"/>
      <c r="BC1083"/>
      <c r="BD1083"/>
    </row>
    <row r="1084" spans="2:56" ht="15.75" customHeight="1">
      <c r="B1084" s="11" t="s">
        <v>315</v>
      </c>
      <c r="C1084" s="11"/>
      <c r="D1084" s="11"/>
      <c r="E1084" s="11"/>
      <c r="F1084" s="11"/>
      <c r="G1084" s="11"/>
      <c r="H1084" s="11"/>
      <c r="I1084" s="11"/>
      <c r="J1084" s="11"/>
      <c r="K1084" s="11"/>
      <c r="L1084" s="11"/>
      <c r="M1084" s="11"/>
      <c r="N1084" s="2"/>
      <c r="O1084" s="2"/>
      <c r="P1084" s="2"/>
      <c r="Q1084" s="2"/>
      <c r="R1084" s="2"/>
      <c r="S1084" s="2"/>
      <c r="T1084"/>
      <c r="U1084"/>
      <c r="V1084"/>
      <c r="W1084"/>
      <c r="X1084"/>
      <c r="Y1084"/>
      <c r="Z1084"/>
      <c r="AA1084"/>
      <c r="AB1084"/>
      <c r="AC1084"/>
      <c r="AD1084"/>
      <c r="AE1084"/>
      <c r="AF1084"/>
      <c r="AG1084"/>
      <c r="AH1084"/>
      <c r="AI1084"/>
      <c r="AJ1084"/>
      <c r="AK1084"/>
      <c r="AL1084"/>
      <c r="AM1084"/>
      <c r="AN1084"/>
      <c r="AO1084"/>
      <c r="AP1084"/>
      <c r="AQ1084"/>
      <c r="AR1084"/>
      <c r="AS1084"/>
      <c r="AT1084"/>
      <c r="AU1084"/>
      <c r="AV1084"/>
      <c r="AW1084"/>
      <c r="AX1084"/>
      <c r="AY1084"/>
      <c r="AZ1084"/>
      <c r="BA1084"/>
      <c r="BB1084"/>
      <c r="BC1084"/>
      <c r="BD1084"/>
    </row>
    <row r="1085" spans="2:56" ht="15.75" customHeight="1">
      <c r="B1085" s="11" t="s">
        <v>316</v>
      </c>
      <c r="C1085" s="11"/>
      <c r="D1085" s="11"/>
      <c r="E1085" s="11"/>
      <c r="F1085" s="11"/>
      <c r="G1085" s="11"/>
      <c r="H1085" s="11"/>
      <c r="I1085" s="11"/>
      <c r="J1085" s="11"/>
      <c r="K1085" s="11"/>
      <c r="L1085" s="11"/>
      <c r="M1085" s="11"/>
      <c r="N1085" s="2"/>
      <c r="O1085" s="2"/>
      <c r="P1085" s="2"/>
      <c r="Q1085" s="2"/>
      <c r="R1085" s="2"/>
      <c r="S1085" s="2"/>
      <c r="T1085"/>
      <c r="U1085"/>
      <c r="V1085"/>
      <c r="W1085"/>
      <c r="X1085"/>
      <c r="Y1085"/>
      <c r="Z1085"/>
      <c r="AA1085"/>
      <c r="AB1085"/>
      <c r="AC1085"/>
      <c r="AD1085"/>
      <c r="AE1085"/>
      <c r="AF1085"/>
      <c r="AG1085"/>
      <c r="AH1085"/>
      <c r="AI1085"/>
      <c r="AJ1085"/>
      <c r="AK1085"/>
      <c r="AL1085"/>
      <c r="AM1085"/>
      <c r="AN1085"/>
      <c r="AO1085"/>
      <c r="AP1085"/>
      <c r="AQ1085"/>
      <c r="AR1085"/>
      <c r="AS1085"/>
      <c r="AT1085"/>
      <c r="AU1085"/>
      <c r="AV1085"/>
      <c r="AW1085"/>
      <c r="AX1085"/>
      <c r="AY1085"/>
      <c r="AZ1085"/>
      <c r="BA1085"/>
      <c r="BB1085"/>
      <c r="BC1085"/>
      <c r="BD1085"/>
    </row>
    <row r="1086" spans="2:56" ht="15.75" customHeight="1">
      <c r="B1086" s="11"/>
      <c r="C1086" s="11"/>
      <c r="D1086" s="11"/>
      <c r="E1086" s="11"/>
      <c r="F1086" s="11"/>
      <c r="G1086" s="11"/>
      <c r="H1086" s="11"/>
      <c r="I1086" s="11"/>
      <c r="J1086" s="11"/>
      <c r="K1086" s="11"/>
      <c r="L1086" s="11"/>
      <c r="M1086" s="11"/>
      <c r="N1086"/>
      <c r="O1086" s="2"/>
      <c r="P1086" s="2"/>
      <c r="Q1086" s="2"/>
      <c r="R1086" s="2"/>
      <c r="S1086" s="2"/>
      <c r="T1086"/>
      <c r="U1086"/>
      <c r="V1086"/>
      <c r="W1086"/>
      <c r="X1086"/>
      <c r="Y1086"/>
      <c r="Z1086"/>
      <c r="AA1086"/>
      <c r="AB1086"/>
      <c r="AC1086"/>
      <c r="AD1086"/>
      <c r="AE1086"/>
      <c r="AF1086"/>
      <c r="AG1086"/>
      <c r="AH1086"/>
      <c r="AI1086"/>
      <c r="AJ1086"/>
      <c r="AK1086"/>
      <c r="AL1086"/>
      <c r="AM1086"/>
      <c r="AN1086"/>
      <c r="AO1086"/>
      <c r="AP1086"/>
      <c r="AQ1086"/>
      <c r="AR1086"/>
      <c r="AS1086"/>
      <c r="AT1086"/>
      <c r="AU1086"/>
      <c r="AV1086"/>
      <c r="AW1086"/>
      <c r="AX1086"/>
      <c r="AY1086"/>
      <c r="AZ1086"/>
      <c r="BA1086"/>
      <c r="BB1086"/>
      <c r="BC1086"/>
      <c r="BD1086"/>
    </row>
    <row r="1087" spans="2:56" ht="15.75" customHeight="1">
      <c r="B1087" s="4"/>
      <c r="C1087" s="11"/>
      <c r="D1087" s="11"/>
      <c r="E1087" s="11"/>
      <c r="F1087" s="11"/>
      <c r="G1087" s="11"/>
      <c r="H1087" s="11"/>
      <c r="I1087" s="11"/>
      <c r="J1087" s="11"/>
      <c r="K1087" s="11"/>
      <c r="L1087" s="11"/>
      <c r="M1087" s="11"/>
      <c r="N1087"/>
      <c r="O1087" s="2"/>
      <c r="P1087" s="2"/>
      <c r="Q1087" s="2"/>
      <c r="R1087" s="2"/>
      <c r="S1087" s="2"/>
      <c r="T1087"/>
      <c r="U1087"/>
      <c r="V1087"/>
      <c r="W1087"/>
      <c r="X1087"/>
      <c r="Y1087"/>
      <c r="Z1087"/>
      <c r="AA1087"/>
      <c r="AB1087"/>
      <c r="AC1087"/>
      <c r="AD1087"/>
      <c r="AE1087"/>
      <c r="AF1087"/>
      <c r="AG1087"/>
      <c r="AH1087"/>
      <c r="AI1087"/>
      <c r="AJ1087"/>
      <c r="AK1087"/>
      <c r="AL1087"/>
      <c r="AM1087"/>
      <c r="AN1087"/>
      <c r="AO1087"/>
      <c r="AP1087"/>
      <c r="AQ1087"/>
      <c r="AR1087"/>
      <c r="AS1087"/>
      <c r="AT1087"/>
      <c r="AU1087"/>
      <c r="AV1087"/>
      <c r="AW1087"/>
      <c r="AX1087"/>
      <c r="AY1087"/>
      <c r="AZ1087"/>
      <c r="BA1087"/>
      <c r="BB1087"/>
      <c r="BC1087"/>
      <c r="BD1087"/>
    </row>
    <row r="1088" spans="2:56" ht="15.75" customHeight="1">
      <c r="B1088" s="4"/>
      <c r="C1088" s="11"/>
      <c r="D1088" s="11"/>
      <c r="E1088" s="11"/>
      <c r="F1088" s="11"/>
      <c r="G1088" s="11"/>
      <c r="H1088" s="11"/>
      <c r="I1088" s="11"/>
      <c r="J1088" s="11"/>
      <c r="K1088" s="11"/>
      <c r="L1088" s="11"/>
      <c r="M1088" s="11"/>
      <c r="N1088"/>
      <c r="O1088" s="2"/>
      <c r="P1088" s="2"/>
      <c r="Q1088" s="2"/>
      <c r="R1088" s="2"/>
      <c r="S1088" s="2"/>
      <c r="T1088"/>
      <c r="U1088"/>
      <c r="V1088"/>
      <c r="W1088"/>
      <c r="X1088"/>
      <c r="Y1088"/>
      <c r="Z1088"/>
      <c r="AA1088"/>
      <c r="AB1088"/>
      <c r="AC1088"/>
      <c r="AD1088"/>
      <c r="AE1088"/>
      <c r="AF1088"/>
      <c r="AG1088"/>
      <c r="AH1088"/>
      <c r="AI1088"/>
      <c r="AJ1088"/>
      <c r="AK1088"/>
      <c r="AL1088"/>
      <c r="AM1088"/>
      <c r="AN1088"/>
      <c r="AO1088"/>
      <c r="AP1088"/>
      <c r="AQ1088"/>
      <c r="AR1088"/>
      <c r="AS1088"/>
      <c r="AT1088"/>
      <c r="AU1088"/>
      <c r="AV1088"/>
      <c r="AW1088"/>
      <c r="AX1088"/>
      <c r="AY1088"/>
      <c r="AZ1088"/>
      <c r="BA1088"/>
      <c r="BB1088"/>
      <c r="BC1088"/>
      <c r="BD1088"/>
    </row>
    <row r="1089" spans="2:56" ht="15.75" customHeight="1">
      <c r="B1089" s="4"/>
      <c r="C1089" s="11"/>
      <c r="D1089" s="11"/>
      <c r="E1089" s="11"/>
      <c r="F1089" s="11"/>
      <c r="G1089" s="11"/>
      <c r="H1089" s="11"/>
      <c r="I1089" s="11"/>
      <c r="J1089" s="11"/>
      <c r="K1089" s="11"/>
      <c r="L1089" s="11"/>
      <c r="M1089" s="11"/>
      <c r="N1089"/>
      <c r="O1089"/>
      <c r="P1089"/>
      <c r="Q1089"/>
      <c r="R1089"/>
      <c r="S1089"/>
      <c r="T1089"/>
      <c r="U1089"/>
      <c r="V1089"/>
      <c r="W1089"/>
      <c r="X1089"/>
      <c r="Y1089"/>
      <c r="Z1089"/>
      <c r="AA1089"/>
      <c r="AB1089"/>
      <c r="AC1089"/>
      <c r="AD1089"/>
      <c r="AE1089"/>
      <c r="AF1089"/>
      <c r="AG1089"/>
      <c r="AH1089"/>
      <c r="AI1089"/>
      <c r="AJ1089"/>
      <c r="AK1089"/>
      <c r="AL1089"/>
      <c r="AM1089"/>
      <c r="AN1089"/>
      <c r="AO1089"/>
      <c r="AP1089"/>
      <c r="AQ1089"/>
      <c r="AR1089"/>
      <c r="AS1089"/>
      <c r="AT1089"/>
      <c r="AU1089"/>
      <c r="AV1089"/>
      <c r="AW1089"/>
      <c r="AX1089"/>
      <c r="AY1089"/>
      <c r="AZ1089"/>
      <c r="BA1089"/>
      <c r="BB1089"/>
      <c r="BC1089"/>
      <c r="BD1089"/>
    </row>
    <row r="1090" spans="2:56" ht="15.75" customHeight="1">
      <c r="B1090" s="4"/>
      <c r="C1090" s="11"/>
      <c r="D1090" s="11"/>
      <c r="E1090" s="11"/>
      <c r="F1090" s="11"/>
      <c r="G1090" s="11"/>
      <c r="H1090" s="11"/>
      <c r="I1090" s="11"/>
      <c r="J1090" s="11"/>
      <c r="K1090" s="11"/>
      <c r="L1090" s="11"/>
      <c r="M1090" s="11"/>
      <c r="N1090"/>
      <c r="O1090"/>
      <c r="P1090"/>
      <c r="Q1090"/>
      <c r="R1090"/>
      <c r="S1090"/>
      <c r="T1090"/>
      <c r="U1090"/>
      <c r="V1090"/>
      <c r="W1090"/>
      <c r="X1090"/>
      <c r="Y1090"/>
      <c r="Z1090"/>
      <c r="AA1090"/>
      <c r="AB1090"/>
      <c r="AC1090"/>
      <c r="AD1090"/>
      <c r="AE1090"/>
      <c r="AF1090"/>
      <c r="AG1090"/>
      <c r="AH1090"/>
      <c r="AI1090"/>
      <c r="AJ1090"/>
      <c r="AK1090"/>
      <c r="AL1090"/>
      <c r="AM1090"/>
      <c r="AN1090"/>
      <c r="AO1090"/>
      <c r="AP1090"/>
      <c r="AQ1090"/>
      <c r="AR1090"/>
      <c r="AS1090"/>
      <c r="AT1090"/>
      <c r="AU1090"/>
      <c r="AV1090"/>
      <c r="AW1090"/>
      <c r="AX1090"/>
      <c r="AY1090"/>
      <c r="AZ1090"/>
      <c r="BA1090"/>
      <c r="BB1090"/>
      <c r="BC1090"/>
      <c r="BD1090"/>
    </row>
    <row r="1091" spans="2:56" ht="15.75" customHeight="1">
      <c r="B1091" s="4"/>
      <c r="C1091" s="11"/>
      <c r="D1091" s="11"/>
      <c r="E1091" s="11"/>
      <c r="F1091" s="11"/>
      <c r="G1091" s="11"/>
      <c r="H1091" s="11"/>
      <c r="I1091" s="11"/>
      <c r="J1091" s="11"/>
      <c r="K1091" s="11"/>
      <c r="L1091" s="11"/>
      <c r="M1091" s="11"/>
      <c r="N1091"/>
      <c r="O1091"/>
      <c r="P1091"/>
      <c r="Q1091"/>
      <c r="R1091"/>
      <c r="S1091"/>
      <c r="T1091"/>
      <c r="U1091"/>
      <c r="V1091"/>
      <c r="W1091"/>
      <c r="X1091"/>
      <c r="Y1091"/>
      <c r="Z1091"/>
      <c r="AA1091"/>
      <c r="AB1091"/>
      <c r="AC1091"/>
      <c r="AD1091"/>
      <c r="AE1091"/>
      <c r="AF1091"/>
      <c r="AG1091"/>
      <c r="AH1091"/>
      <c r="AI1091"/>
      <c r="AJ1091"/>
      <c r="AK1091"/>
      <c r="AL1091"/>
      <c r="AM1091"/>
      <c r="AN1091"/>
      <c r="AO1091"/>
      <c r="AP1091"/>
      <c r="AQ1091"/>
      <c r="AR1091"/>
      <c r="AS1091"/>
      <c r="AT1091"/>
      <c r="AU1091"/>
      <c r="AV1091"/>
      <c r="AW1091"/>
      <c r="AX1091"/>
      <c r="AY1091"/>
      <c r="AZ1091"/>
      <c r="BA1091"/>
      <c r="BB1091"/>
      <c r="BC1091"/>
      <c r="BD1091"/>
    </row>
    <row r="1092" spans="2:56" ht="15.75" customHeight="1">
      <c r="B1092" s="4"/>
      <c r="C1092" s="11"/>
      <c r="D1092" s="11"/>
      <c r="E1092" s="11"/>
      <c r="F1092" s="11"/>
      <c r="G1092" s="11"/>
      <c r="H1092" s="11"/>
      <c r="I1092" s="11"/>
      <c r="J1092" s="11"/>
      <c r="K1092" s="11"/>
      <c r="L1092" s="11"/>
      <c r="M1092" s="11"/>
      <c r="N1092"/>
      <c r="O1092"/>
      <c r="P1092"/>
      <c r="Q1092"/>
      <c r="R1092"/>
      <c r="S1092"/>
      <c r="T1092"/>
      <c r="U1092"/>
      <c r="V1092"/>
      <c r="W1092"/>
      <c r="X1092"/>
      <c r="Y1092"/>
      <c r="Z1092"/>
      <c r="AA1092"/>
      <c r="AB1092"/>
      <c r="AC1092"/>
      <c r="AD1092"/>
      <c r="AE1092"/>
      <c r="AF1092"/>
      <c r="AG1092"/>
      <c r="AH1092"/>
      <c r="AI1092"/>
      <c r="AJ1092"/>
      <c r="AK1092"/>
      <c r="AL1092"/>
      <c r="AM1092"/>
      <c r="AN1092"/>
      <c r="AO1092"/>
      <c r="AP1092"/>
      <c r="AQ1092"/>
      <c r="AR1092"/>
      <c r="AS1092"/>
      <c r="AT1092"/>
      <c r="AU1092"/>
      <c r="AV1092"/>
      <c r="AW1092"/>
      <c r="AX1092"/>
      <c r="AY1092"/>
      <c r="AZ1092"/>
      <c r="BA1092"/>
      <c r="BB1092"/>
      <c r="BC1092"/>
      <c r="BD1092"/>
    </row>
    <row r="1093" spans="2:56" ht="15.75" customHeight="1">
      <c r="B1093" s="4"/>
      <c r="C1093" s="11"/>
      <c r="D1093" s="11"/>
      <c r="E1093" s="11"/>
      <c r="F1093" s="11"/>
      <c r="G1093" s="11"/>
      <c r="H1093" s="11"/>
      <c r="I1093" s="11"/>
      <c r="J1093" s="11"/>
      <c r="K1093" s="11"/>
      <c r="L1093" s="11"/>
      <c r="M1093" s="11"/>
      <c r="N1093"/>
      <c r="O1093"/>
      <c r="P1093"/>
      <c r="Q1093"/>
      <c r="R1093"/>
      <c r="S1093"/>
      <c r="T1093"/>
      <c r="U1093"/>
      <c r="V1093"/>
      <c r="W1093"/>
      <c r="X1093"/>
      <c r="Y1093"/>
      <c r="Z1093"/>
      <c r="AA1093"/>
      <c r="AB1093"/>
      <c r="AC1093"/>
      <c r="AD1093"/>
      <c r="AE1093"/>
      <c r="AF1093"/>
      <c r="AG1093"/>
      <c r="AH1093"/>
      <c r="AI1093"/>
      <c r="AJ1093"/>
      <c r="AK1093"/>
      <c r="AL1093"/>
      <c r="AM1093"/>
      <c r="AN1093"/>
      <c r="AO1093"/>
      <c r="AP1093"/>
      <c r="AQ1093"/>
      <c r="AR1093"/>
      <c r="AS1093"/>
      <c r="AT1093"/>
      <c r="AU1093"/>
      <c r="AV1093"/>
      <c r="AW1093"/>
      <c r="AX1093"/>
      <c r="AY1093"/>
      <c r="AZ1093"/>
      <c r="BA1093"/>
      <c r="BB1093"/>
      <c r="BC1093"/>
      <c r="BD1093"/>
    </row>
    <row r="1094" spans="2:56" ht="15.75" customHeight="1">
      <c r="B1094" s="4"/>
      <c r="C1094" s="11"/>
      <c r="D1094" s="11"/>
      <c r="E1094" s="11"/>
      <c r="F1094" s="11"/>
      <c r="G1094" s="11"/>
      <c r="H1094" s="11"/>
      <c r="I1094" s="11"/>
      <c r="J1094" s="11"/>
      <c r="K1094" s="11"/>
      <c r="L1094" s="11"/>
      <c r="M1094" s="11"/>
      <c r="N1094"/>
      <c r="O1094"/>
      <c r="P1094"/>
      <c r="Q1094"/>
      <c r="R1094"/>
      <c r="S1094"/>
      <c r="T1094"/>
      <c r="U1094"/>
      <c r="V1094"/>
      <c r="W1094"/>
      <c r="X1094"/>
      <c r="Y1094"/>
      <c r="Z1094"/>
      <c r="AA1094"/>
      <c r="AB1094"/>
      <c r="AC1094"/>
      <c r="AD1094"/>
      <c r="AE1094"/>
      <c r="AF1094"/>
      <c r="AG1094"/>
      <c r="AH1094"/>
      <c r="AI1094"/>
      <c r="AJ1094"/>
      <c r="AK1094"/>
      <c r="AL1094"/>
      <c r="AM1094"/>
      <c r="AN1094"/>
      <c r="AO1094"/>
      <c r="AP1094"/>
      <c r="AQ1094"/>
      <c r="AR1094"/>
      <c r="AS1094"/>
      <c r="AT1094"/>
      <c r="AU1094"/>
      <c r="AV1094"/>
      <c r="AW1094"/>
      <c r="AX1094"/>
      <c r="AY1094"/>
      <c r="AZ1094"/>
      <c r="BA1094"/>
      <c r="BB1094"/>
      <c r="BC1094"/>
      <c r="BD1094"/>
    </row>
    <row r="1095" spans="2:56" ht="15.75" customHeight="1">
      <c r="B1095" s="4"/>
      <c r="C1095" s="11"/>
      <c r="D1095" s="11"/>
      <c r="E1095" s="11"/>
      <c r="F1095" s="11"/>
      <c r="G1095" s="11"/>
      <c r="H1095" s="11"/>
      <c r="I1095" s="11"/>
      <c r="J1095" s="11"/>
      <c r="K1095" s="11"/>
      <c r="L1095" s="11"/>
      <c r="M1095" s="11"/>
      <c r="N1095"/>
      <c r="O1095"/>
      <c r="P1095"/>
      <c r="Q1095"/>
      <c r="R1095"/>
      <c r="S1095"/>
      <c r="T1095"/>
      <c r="U1095"/>
      <c r="V1095"/>
      <c r="W1095"/>
      <c r="X1095"/>
      <c r="Y1095"/>
      <c r="Z1095"/>
      <c r="AA1095"/>
      <c r="AB1095"/>
      <c r="AC1095"/>
      <c r="AD1095"/>
      <c r="AE1095"/>
      <c r="AF1095"/>
      <c r="AG1095"/>
      <c r="AH1095"/>
      <c r="AI1095"/>
      <c r="AJ1095"/>
      <c r="AK1095"/>
      <c r="AL1095"/>
      <c r="AM1095"/>
      <c r="AN1095"/>
      <c r="AO1095"/>
      <c r="AP1095"/>
      <c r="AQ1095"/>
      <c r="AR1095"/>
      <c r="AS1095"/>
      <c r="AT1095"/>
      <c r="AU1095"/>
      <c r="AV1095"/>
      <c r="AW1095"/>
      <c r="AX1095"/>
      <c r="AY1095"/>
      <c r="AZ1095"/>
      <c r="BA1095"/>
      <c r="BB1095"/>
      <c r="BC1095"/>
      <c r="BD1095"/>
    </row>
    <row r="1096" spans="2:56" ht="15.75" customHeight="1">
      <c r="B1096" s="4"/>
      <c r="C1096" s="11"/>
      <c r="D1096" s="11"/>
      <c r="E1096" s="11"/>
      <c r="F1096" s="11"/>
      <c r="G1096" s="11"/>
      <c r="H1096" s="11"/>
      <c r="I1096" s="11"/>
      <c r="J1096" s="11"/>
      <c r="K1096" s="11"/>
      <c r="L1096" s="11"/>
      <c r="M1096" s="11"/>
      <c r="N1096"/>
      <c r="O1096"/>
      <c r="P1096"/>
      <c r="Q1096"/>
      <c r="R1096"/>
      <c r="S1096"/>
      <c r="T1096"/>
      <c r="U1096"/>
      <c r="V1096"/>
      <c r="W1096"/>
      <c r="X1096"/>
      <c r="Y1096"/>
      <c r="Z1096"/>
      <c r="AA1096"/>
      <c r="AB1096"/>
      <c r="AC1096"/>
      <c r="AD1096"/>
      <c r="AE1096"/>
      <c r="AF1096"/>
      <c r="AG1096"/>
      <c r="AH1096"/>
      <c r="AI1096"/>
      <c r="AJ1096"/>
      <c r="AK1096"/>
      <c r="AL1096"/>
      <c r="AM1096"/>
      <c r="AN1096"/>
      <c r="AO1096"/>
      <c r="AP1096"/>
      <c r="AQ1096"/>
      <c r="AR1096"/>
      <c r="AS1096"/>
      <c r="AT1096"/>
      <c r="AU1096"/>
      <c r="AV1096"/>
      <c r="AW1096"/>
      <c r="AX1096"/>
      <c r="AY1096"/>
      <c r="AZ1096"/>
      <c r="BA1096"/>
      <c r="BB1096"/>
      <c r="BC1096"/>
      <c r="BD1096"/>
    </row>
    <row r="1097" spans="2:56" ht="15.75" customHeight="1">
      <c r="B1097" s="4"/>
      <c r="C1097" s="11"/>
      <c r="D1097" s="11"/>
      <c r="E1097" s="11"/>
      <c r="F1097" s="11"/>
      <c r="G1097" s="11"/>
      <c r="H1097" s="11"/>
      <c r="I1097" s="11"/>
      <c r="J1097" s="11"/>
      <c r="K1097" s="11"/>
      <c r="L1097" s="11"/>
      <c r="M1097" s="11"/>
      <c r="N1097"/>
      <c r="O1097"/>
      <c r="P1097"/>
      <c r="Q1097"/>
      <c r="R1097"/>
      <c r="S1097"/>
      <c r="T1097"/>
      <c r="U1097"/>
      <c r="V1097"/>
      <c r="W1097"/>
      <c r="X1097"/>
      <c r="Y1097"/>
      <c r="Z1097"/>
      <c r="AA1097"/>
      <c r="AB1097"/>
      <c r="AC1097"/>
      <c r="AD1097"/>
      <c r="AE1097"/>
      <c r="AF1097"/>
      <c r="AG1097"/>
      <c r="AH1097"/>
      <c r="AI1097"/>
      <c r="AJ1097"/>
      <c r="AK1097"/>
      <c r="AL1097"/>
      <c r="AM1097"/>
      <c r="AN1097"/>
      <c r="AO1097"/>
      <c r="AP1097"/>
      <c r="AQ1097"/>
      <c r="AR1097"/>
      <c r="AS1097"/>
      <c r="AT1097"/>
      <c r="AU1097"/>
      <c r="AV1097"/>
      <c r="AW1097"/>
      <c r="AX1097"/>
      <c r="AY1097"/>
      <c r="AZ1097"/>
      <c r="BA1097"/>
      <c r="BB1097"/>
      <c r="BC1097"/>
      <c r="BD1097"/>
    </row>
    <row r="1098" spans="2:56" ht="15.75" customHeight="1">
      <c r="B1098" s="4"/>
      <c r="C1098" s="11"/>
      <c r="D1098" s="11"/>
      <c r="E1098" s="11"/>
      <c r="F1098" s="11"/>
      <c r="G1098" s="11"/>
      <c r="H1098" s="11"/>
      <c r="I1098" s="11"/>
      <c r="J1098" s="11"/>
      <c r="K1098" s="11"/>
      <c r="L1098" s="11"/>
      <c r="M1098" s="11"/>
      <c r="N1098"/>
      <c r="O1098"/>
      <c r="P1098"/>
      <c r="Q1098"/>
      <c r="R1098"/>
      <c r="S1098"/>
      <c r="T1098"/>
      <c r="U1098"/>
      <c r="V1098"/>
      <c r="W1098"/>
      <c r="X1098"/>
      <c r="Y1098"/>
      <c r="Z1098"/>
      <c r="AA1098"/>
      <c r="AB1098"/>
      <c r="AC1098"/>
      <c r="AD1098"/>
      <c r="AE1098"/>
      <c r="AF1098"/>
      <c r="AG1098"/>
      <c r="AH1098"/>
      <c r="AI1098"/>
      <c r="AJ1098"/>
      <c r="AK1098"/>
      <c r="AL1098"/>
      <c r="AM1098"/>
      <c r="AN1098"/>
      <c r="AO1098"/>
      <c r="AP1098"/>
      <c r="AQ1098"/>
      <c r="AR1098"/>
      <c r="AS1098"/>
      <c r="AT1098"/>
      <c r="AU1098"/>
      <c r="AV1098"/>
      <c r="AW1098"/>
      <c r="AX1098"/>
      <c r="AY1098"/>
      <c r="AZ1098"/>
      <c r="BA1098"/>
      <c r="BB1098"/>
      <c r="BC1098"/>
      <c r="BD1098"/>
    </row>
    <row r="1099" spans="2:56" ht="15.75" customHeight="1">
      <c r="B1099" s="4"/>
      <c r="C1099" s="11"/>
      <c r="D1099" s="11"/>
      <c r="E1099" s="11"/>
      <c r="F1099" s="11"/>
      <c r="G1099" s="11"/>
      <c r="H1099" s="11"/>
      <c r="I1099" s="11"/>
      <c r="J1099" s="11"/>
      <c r="K1099" s="11"/>
      <c r="L1099" s="11"/>
      <c r="M1099" s="11"/>
      <c r="N1099"/>
      <c r="O1099"/>
      <c r="P1099"/>
      <c r="Q1099"/>
      <c r="R1099"/>
      <c r="S1099"/>
      <c r="T1099"/>
      <c r="U1099"/>
      <c r="V1099"/>
      <c r="W1099"/>
      <c r="X1099"/>
      <c r="Y1099"/>
      <c r="Z1099"/>
      <c r="AA1099"/>
      <c r="AB1099"/>
      <c r="AC1099"/>
      <c r="AD1099"/>
      <c r="AE1099"/>
      <c r="AF1099"/>
      <c r="AG1099"/>
      <c r="AH1099"/>
      <c r="AI1099"/>
      <c r="AJ1099"/>
      <c r="AK1099"/>
      <c r="AL1099"/>
      <c r="AM1099"/>
      <c r="AN1099"/>
      <c r="AO1099"/>
      <c r="AP1099"/>
      <c r="AQ1099"/>
      <c r="AR1099"/>
      <c r="AS1099"/>
      <c r="AT1099"/>
      <c r="AU1099"/>
      <c r="AV1099"/>
      <c r="AW1099"/>
      <c r="AX1099"/>
      <c r="AY1099"/>
      <c r="AZ1099"/>
      <c r="BA1099"/>
      <c r="BB1099"/>
      <c r="BC1099"/>
      <c r="BD1099"/>
    </row>
    <row r="1100" spans="2:56" ht="15.75" customHeight="1">
      <c r="B1100" s="4"/>
      <c r="C1100" s="11"/>
      <c r="D1100" s="11"/>
      <c r="E1100" s="11"/>
      <c r="F1100" s="11"/>
      <c r="G1100" s="11"/>
      <c r="H1100" s="11"/>
      <c r="I1100" s="11"/>
      <c r="J1100" s="11"/>
      <c r="K1100" s="11"/>
      <c r="L1100" s="11"/>
      <c r="M1100" s="11"/>
      <c r="N1100"/>
      <c r="O1100"/>
      <c r="P1100"/>
      <c r="Q1100"/>
      <c r="R1100"/>
      <c r="S1100"/>
      <c r="T1100"/>
      <c r="U1100"/>
      <c r="V1100"/>
      <c r="W1100"/>
      <c r="X1100"/>
      <c r="Y1100"/>
      <c r="Z1100"/>
      <c r="AA1100"/>
      <c r="AB1100"/>
      <c r="AC1100"/>
      <c r="AD1100"/>
      <c r="AE1100"/>
      <c r="AF1100"/>
      <c r="AG1100"/>
      <c r="AH1100"/>
      <c r="AI1100"/>
      <c r="AJ1100"/>
      <c r="AK1100"/>
      <c r="AL1100"/>
      <c r="AM1100"/>
      <c r="AN1100"/>
      <c r="AO1100"/>
      <c r="AP1100"/>
      <c r="AQ1100"/>
      <c r="AR1100"/>
      <c r="AS1100"/>
      <c r="AT1100"/>
      <c r="AU1100"/>
      <c r="AV1100"/>
      <c r="AW1100"/>
      <c r="AX1100"/>
      <c r="AY1100"/>
      <c r="AZ1100"/>
      <c r="BA1100"/>
      <c r="BB1100"/>
      <c r="BC1100"/>
      <c r="BD1100"/>
    </row>
    <row r="1101" spans="2:56" ht="15.75" customHeight="1">
      <c r="B1101" s="4"/>
      <c r="C1101" s="11"/>
      <c r="D1101" s="11"/>
      <c r="E1101" s="11"/>
      <c r="F1101" s="11"/>
      <c r="G1101" s="11"/>
      <c r="H1101" s="11"/>
      <c r="I1101" s="11"/>
      <c r="J1101" s="11"/>
      <c r="K1101" s="11"/>
      <c r="L1101" s="11"/>
      <c r="M1101" s="11"/>
      <c r="N1101"/>
      <c r="O1101"/>
      <c r="P1101"/>
      <c r="Q1101"/>
      <c r="R1101"/>
      <c r="S1101"/>
      <c r="T1101"/>
      <c r="U1101"/>
      <c r="V1101"/>
      <c r="W1101"/>
      <c r="X1101"/>
      <c r="Y1101"/>
      <c r="Z1101"/>
      <c r="AA1101"/>
      <c r="AB1101"/>
      <c r="AC1101"/>
      <c r="AD1101"/>
      <c r="AE1101"/>
      <c r="AF1101"/>
      <c r="AG1101"/>
      <c r="AH1101"/>
      <c r="AI1101"/>
      <c r="AJ1101"/>
      <c r="AK1101"/>
      <c r="AL1101"/>
      <c r="AM1101"/>
      <c r="AN1101"/>
      <c r="AO1101"/>
      <c r="AP1101"/>
      <c r="AQ1101"/>
      <c r="AR1101"/>
      <c r="AS1101"/>
      <c r="AT1101"/>
      <c r="AU1101"/>
      <c r="AV1101"/>
      <c r="AW1101"/>
      <c r="AX1101"/>
      <c r="AY1101"/>
      <c r="AZ1101"/>
      <c r="BA1101"/>
      <c r="BB1101"/>
      <c r="BC1101"/>
      <c r="BD1101"/>
    </row>
    <row r="1102" spans="2:56" ht="15.75" customHeight="1">
      <c r="B1102" s="4"/>
      <c r="C1102" s="11"/>
      <c r="D1102" s="11"/>
      <c r="E1102" s="11"/>
      <c r="F1102" s="11"/>
      <c r="G1102" s="11"/>
      <c r="H1102" s="11"/>
      <c r="I1102" s="11"/>
      <c r="J1102" s="11"/>
      <c r="K1102" s="11"/>
      <c r="L1102" s="11"/>
      <c r="M1102" s="11"/>
      <c r="N1102"/>
      <c r="O1102"/>
      <c r="P1102"/>
      <c r="Q1102"/>
      <c r="R1102"/>
      <c r="S1102"/>
      <c r="T1102"/>
      <c r="U1102"/>
      <c r="V1102"/>
      <c r="W1102"/>
      <c r="X1102"/>
      <c r="Y1102"/>
      <c r="Z1102"/>
      <c r="AA1102"/>
      <c r="AB1102"/>
      <c r="AC1102"/>
      <c r="AD1102"/>
      <c r="AE1102"/>
      <c r="AF1102"/>
      <c r="AG1102"/>
      <c r="AH1102"/>
      <c r="AI1102"/>
      <c r="AJ1102"/>
      <c r="AK1102"/>
      <c r="AL1102"/>
      <c r="AM1102"/>
      <c r="AN1102"/>
      <c r="AO1102"/>
      <c r="AP1102"/>
      <c r="AQ1102"/>
      <c r="AR1102"/>
      <c r="AS1102"/>
      <c r="AT1102"/>
      <c r="AU1102"/>
      <c r="AV1102"/>
      <c r="AW1102"/>
      <c r="AX1102"/>
      <c r="AY1102"/>
      <c r="AZ1102"/>
      <c r="BA1102"/>
      <c r="BB1102"/>
      <c r="BC1102"/>
      <c r="BD1102"/>
    </row>
    <row r="1103" spans="2:56" ht="15.75" customHeight="1">
      <c r="B1103" s="4" t="s">
        <v>317</v>
      </c>
      <c r="C1103" s="11"/>
      <c r="D1103" s="11"/>
      <c r="E1103" s="11"/>
      <c r="F1103" s="11"/>
      <c r="G1103" s="11"/>
      <c r="H1103" s="11"/>
      <c r="I1103" s="11"/>
      <c r="J1103" s="11"/>
      <c r="K1103" s="11"/>
      <c r="L1103" s="11"/>
      <c r="M1103" s="11"/>
      <c r="N1103"/>
      <c r="O1103"/>
      <c r="P1103"/>
      <c r="Q1103"/>
      <c r="R1103"/>
      <c r="S1103"/>
      <c r="T1103"/>
      <c r="U1103"/>
      <c r="V1103"/>
      <c r="W1103"/>
      <c r="X1103"/>
      <c r="Y1103"/>
      <c r="Z1103"/>
      <c r="AA1103"/>
      <c r="AB1103"/>
      <c r="AC1103"/>
      <c r="AD1103"/>
      <c r="AE1103"/>
      <c r="AF1103"/>
      <c r="AG1103"/>
      <c r="AH1103"/>
      <c r="AI1103"/>
      <c r="AJ1103"/>
      <c r="AK1103"/>
      <c r="AL1103"/>
      <c r="AM1103"/>
      <c r="AN1103"/>
      <c r="AO1103"/>
      <c r="AP1103"/>
      <c r="AQ1103"/>
      <c r="AR1103"/>
      <c r="AS1103"/>
      <c r="AT1103"/>
      <c r="AU1103"/>
      <c r="AV1103"/>
      <c r="AW1103"/>
      <c r="AX1103"/>
      <c r="AY1103"/>
      <c r="AZ1103"/>
      <c r="BA1103"/>
      <c r="BB1103"/>
      <c r="BC1103"/>
      <c r="BD1103"/>
    </row>
    <row r="1104" spans="2:56" ht="15.75" customHeight="1">
      <c r="B1104" s="11"/>
      <c r="C1104" s="11"/>
      <c r="D1104" s="11"/>
      <c r="E1104" s="11"/>
      <c r="F1104" s="11"/>
      <c r="G1104" s="11"/>
      <c r="H1104" s="11"/>
      <c r="I1104" s="11"/>
      <c r="J1104" s="11"/>
      <c r="K1104" s="11"/>
      <c r="L1104" s="11"/>
      <c r="M1104" s="11"/>
      <c r="N1104"/>
      <c r="O1104"/>
      <c r="P1104"/>
      <c r="Q1104"/>
      <c r="R1104"/>
      <c r="S1104"/>
      <c r="T1104"/>
      <c r="U1104"/>
      <c r="V1104"/>
      <c r="W1104"/>
      <c r="X1104"/>
      <c r="Y1104"/>
      <c r="Z1104"/>
      <c r="AA1104"/>
      <c r="AB1104"/>
      <c r="AC1104"/>
      <c r="AD1104"/>
      <c r="AE1104"/>
      <c r="AF1104"/>
      <c r="AG1104"/>
      <c r="AH1104"/>
      <c r="AI1104"/>
      <c r="AJ1104"/>
      <c r="AK1104"/>
      <c r="AL1104"/>
      <c r="AM1104"/>
      <c r="AN1104"/>
      <c r="AO1104"/>
      <c r="AP1104"/>
      <c r="AQ1104"/>
      <c r="AR1104"/>
      <c r="AS1104"/>
      <c r="AT1104"/>
      <c r="AU1104"/>
      <c r="AV1104"/>
      <c r="AW1104"/>
      <c r="AX1104"/>
      <c r="AY1104"/>
      <c r="AZ1104"/>
      <c r="BA1104"/>
      <c r="BB1104"/>
      <c r="BC1104"/>
      <c r="BD1104"/>
    </row>
    <row r="1105" spans="2:56" ht="15.75" customHeight="1">
      <c r="B1105" s="4" t="s">
        <v>1160</v>
      </c>
      <c r="C1105" s="11"/>
      <c r="D1105" s="11"/>
      <c r="E1105" s="11"/>
      <c r="F1105" s="11"/>
      <c r="G1105" s="11"/>
      <c r="H1105" s="11"/>
      <c r="I1105" s="11"/>
      <c r="J1105" s="11"/>
      <c r="K1105" s="11"/>
      <c r="L1105" s="11"/>
      <c r="M1105" s="11"/>
      <c r="N1105"/>
      <c r="O1105"/>
      <c r="P1105"/>
      <c r="Q1105"/>
      <c r="R1105"/>
      <c r="S1105"/>
      <c r="T1105"/>
      <c r="U1105"/>
      <c r="V1105"/>
      <c r="W1105"/>
      <c r="X1105"/>
      <c r="Y1105"/>
      <c r="Z1105"/>
      <c r="AA1105"/>
      <c r="AB1105"/>
      <c r="AC1105"/>
      <c r="AD1105"/>
      <c r="AE1105"/>
      <c r="AF1105"/>
      <c r="AG1105"/>
      <c r="AH1105"/>
      <c r="AI1105"/>
      <c r="AJ1105"/>
      <c r="AK1105"/>
      <c r="AL1105"/>
      <c r="AM1105"/>
      <c r="AN1105"/>
      <c r="AO1105"/>
      <c r="AP1105"/>
      <c r="AQ1105"/>
      <c r="AR1105"/>
      <c r="AS1105"/>
      <c r="AT1105"/>
      <c r="AU1105"/>
      <c r="AV1105"/>
      <c r="AW1105"/>
      <c r="AX1105"/>
      <c r="AY1105"/>
      <c r="AZ1105"/>
      <c r="BA1105"/>
      <c r="BB1105"/>
      <c r="BC1105"/>
      <c r="BD1105"/>
    </row>
    <row r="1106" spans="2:56" ht="15.75" customHeight="1">
      <c r="B1106" s="4" t="s">
        <v>318</v>
      </c>
      <c r="C1106" s="11"/>
      <c r="D1106" s="11"/>
      <c r="E1106" s="11"/>
      <c r="F1106" s="11"/>
      <c r="G1106" s="11"/>
      <c r="H1106" s="11"/>
      <c r="I1106" s="11"/>
      <c r="J1106" s="11"/>
      <c r="K1106" s="11"/>
      <c r="L1106" s="11"/>
      <c r="M1106" s="11"/>
      <c r="N1106"/>
      <c r="O1106"/>
      <c r="P1106" s="331" t="s">
        <v>52</v>
      </c>
      <c r="Q1106"/>
      <c r="R1106"/>
      <c r="S1106"/>
      <c r="T1106"/>
      <c r="U1106"/>
      <c r="V1106"/>
      <c r="W1106"/>
      <c r="X1106"/>
      <c r="Y1106"/>
      <c r="Z1106"/>
      <c r="AA1106"/>
      <c r="AB1106"/>
      <c r="AC1106"/>
      <c r="AD1106"/>
      <c r="AE1106"/>
      <c r="AF1106"/>
      <c r="AG1106"/>
      <c r="AH1106"/>
      <c r="AI1106"/>
      <c r="AJ1106"/>
      <c r="AK1106"/>
      <c r="AL1106"/>
      <c r="AM1106"/>
      <c r="AN1106"/>
      <c r="AO1106"/>
      <c r="AP1106"/>
      <c r="AQ1106"/>
      <c r="AR1106"/>
      <c r="AS1106"/>
      <c r="AT1106"/>
      <c r="AU1106"/>
      <c r="AV1106"/>
      <c r="AW1106"/>
      <c r="AX1106"/>
      <c r="AY1106"/>
      <c r="AZ1106"/>
      <c r="BA1106"/>
      <c r="BB1106"/>
      <c r="BC1106"/>
      <c r="BD1106"/>
    </row>
    <row r="1107" spans="2:56" ht="15.75" customHeight="1">
      <c r="B1107" s="11"/>
      <c r="C1107" s="11"/>
      <c r="D1107" s="11"/>
      <c r="E1107" s="11"/>
      <c r="F1107" s="11"/>
      <c r="G1107" s="11"/>
      <c r="H1107" s="11"/>
      <c r="I1107" s="11"/>
      <c r="J1107" s="11"/>
      <c r="K1107" s="11"/>
      <c r="L1107" s="11"/>
      <c r="M1107" s="11"/>
      <c r="N1107"/>
      <c r="O1107"/>
      <c r="P1107" s="332" t="s">
        <v>53</v>
      </c>
      <c r="Q1107"/>
      <c r="R1107"/>
      <c r="S1107"/>
      <c r="T1107"/>
      <c r="U1107"/>
      <c r="V1107"/>
      <c r="W1107"/>
      <c r="X1107"/>
      <c r="Y1107"/>
      <c r="Z1107"/>
      <c r="AA1107"/>
      <c r="AB1107"/>
      <c r="AC1107"/>
      <c r="AD1107"/>
      <c r="AE1107"/>
      <c r="AF1107"/>
      <c r="AG1107"/>
      <c r="AH1107"/>
      <c r="AI1107"/>
      <c r="AJ1107"/>
      <c r="AK1107"/>
      <c r="AL1107"/>
      <c r="AM1107"/>
      <c r="AN1107"/>
      <c r="AO1107"/>
      <c r="AP1107"/>
      <c r="AQ1107"/>
      <c r="AR1107"/>
      <c r="AS1107"/>
      <c r="AT1107"/>
      <c r="AU1107"/>
      <c r="AV1107"/>
      <c r="AW1107"/>
      <c r="AX1107"/>
      <c r="AY1107"/>
      <c r="AZ1107"/>
      <c r="BA1107"/>
      <c r="BB1107"/>
      <c r="BC1107"/>
      <c r="BD1107"/>
    </row>
    <row r="1108" spans="2:56" ht="15.75" customHeight="1">
      <c r="B1108" s="4" t="s">
        <v>319</v>
      </c>
      <c r="C1108" s="11"/>
      <c r="D1108" s="11"/>
      <c r="E1108" s="11"/>
      <c r="F1108" s="11"/>
      <c r="G1108" s="11"/>
      <c r="H1108" s="11"/>
      <c r="I1108" s="11"/>
      <c r="J1108" s="11"/>
      <c r="K1108" s="11"/>
      <c r="L1108" s="11"/>
      <c r="M1108" s="11"/>
      <c r="N1108"/>
      <c r="O1108"/>
      <c r="P1108"/>
      <c r="Q1108"/>
      <c r="R1108"/>
      <c r="S1108"/>
      <c r="T1108"/>
      <c r="U1108"/>
      <c r="V1108"/>
      <c r="W1108"/>
      <c r="X1108"/>
      <c r="Y1108"/>
      <c r="Z1108"/>
      <c r="AA1108"/>
      <c r="AB1108"/>
      <c r="AC1108"/>
      <c r="AD1108"/>
      <c r="AE1108"/>
      <c r="AF1108"/>
      <c r="AG1108"/>
      <c r="AH1108"/>
      <c r="AI1108"/>
      <c r="AJ1108"/>
      <c r="AK1108"/>
      <c r="AL1108"/>
      <c r="AM1108"/>
      <c r="AN1108"/>
      <c r="AO1108"/>
      <c r="AP1108"/>
      <c r="AQ1108"/>
      <c r="AR1108"/>
      <c r="AS1108"/>
      <c r="AT1108"/>
      <c r="AU1108"/>
      <c r="AV1108"/>
      <c r="AW1108"/>
      <c r="AX1108"/>
      <c r="AY1108"/>
      <c r="AZ1108"/>
      <c r="BA1108"/>
      <c r="BB1108"/>
      <c r="BC1108"/>
      <c r="BD1108"/>
    </row>
    <row r="1109" spans="2:56" ht="15.75" customHeight="1">
      <c r="B1109" s="4" t="s">
        <v>1161</v>
      </c>
      <c r="C1109" s="11"/>
      <c r="D1109" s="11"/>
      <c r="E1109" s="11"/>
      <c r="F1109" s="11"/>
      <c r="G1109" s="11"/>
      <c r="H1109" s="11"/>
      <c r="I1109" s="11"/>
      <c r="J1109" s="11"/>
      <c r="K1109" s="11"/>
      <c r="L1109" s="11"/>
      <c r="M1109" s="11"/>
      <c r="N1109"/>
      <c r="O1109"/>
      <c r="P1109"/>
      <c r="Q1109"/>
      <c r="R1109"/>
      <c r="S1109"/>
      <c r="T1109"/>
      <c r="U1109"/>
      <c r="V1109"/>
      <c r="W1109"/>
      <c r="X1109"/>
      <c r="Y1109"/>
      <c r="Z1109"/>
      <c r="AA1109"/>
      <c r="AB1109"/>
      <c r="AC1109"/>
      <c r="AD1109"/>
      <c r="AE1109"/>
      <c r="AF1109"/>
      <c r="AG1109"/>
      <c r="AH1109"/>
      <c r="AI1109"/>
      <c r="AJ1109"/>
      <c r="AK1109"/>
      <c r="AL1109"/>
      <c r="AM1109"/>
      <c r="AN1109"/>
      <c r="AO1109"/>
      <c r="AP1109"/>
      <c r="AQ1109"/>
      <c r="AR1109"/>
      <c r="AS1109"/>
      <c r="AT1109"/>
      <c r="AU1109"/>
      <c r="AV1109"/>
      <c r="AW1109"/>
      <c r="AX1109"/>
      <c r="AY1109"/>
      <c r="AZ1109"/>
      <c r="BA1109"/>
      <c r="BB1109"/>
      <c r="BC1109"/>
      <c r="BD1109"/>
    </row>
    <row r="1110" spans="2:56" ht="15.75" customHeight="1">
      <c r="B1110" s="11"/>
      <c r="C1110" s="11"/>
      <c r="D1110" s="11"/>
      <c r="E1110" s="11"/>
      <c r="F1110" s="11"/>
      <c r="G1110" s="11"/>
      <c r="H1110" s="11"/>
      <c r="I1110" s="11"/>
      <c r="J1110" s="11"/>
      <c r="K1110" s="11"/>
      <c r="L1110" s="11"/>
      <c r="M1110" s="11"/>
      <c r="N1110"/>
      <c r="O1110"/>
      <c r="P1110"/>
      <c r="Q1110"/>
      <c r="R1110"/>
      <c r="S1110"/>
      <c r="T1110"/>
      <c r="U1110"/>
      <c r="V1110"/>
      <c r="W1110"/>
      <c r="X1110"/>
      <c r="Y1110"/>
      <c r="Z1110"/>
      <c r="AA1110"/>
      <c r="AB1110"/>
      <c r="AC1110"/>
      <c r="AD1110"/>
      <c r="AE1110"/>
      <c r="AF1110"/>
      <c r="AG1110"/>
      <c r="AH1110"/>
      <c r="AI1110"/>
      <c r="AJ1110"/>
      <c r="AK1110"/>
      <c r="AL1110"/>
      <c r="AM1110"/>
      <c r="AN1110"/>
      <c r="AO1110"/>
      <c r="AP1110"/>
      <c r="AQ1110"/>
      <c r="AR1110"/>
      <c r="AS1110"/>
      <c r="AT1110"/>
      <c r="AU1110"/>
      <c r="AV1110"/>
      <c r="AW1110"/>
      <c r="AX1110"/>
      <c r="AY1110"/>
      <c r="AZ1110"/>
      <c r="BA1110"/>
      <c r="BB1110"/>
      <c r="BC1110"/>
      <c r="BD1110"/>
    </row>
    <row r="1111" spans="2:56" ht="15.75" customHeight="1">
      <c r="B1111" s="6"/>
      <c r="C1111" s="11"/>
      <c r="D1111" s="11"/>
      <c r="E1111" s="11"/>
      <c r="F1111" s="11"/>
      <c r="G1111" s="11"/>
      <c r="H1111" s="11"/>
      <c r="I1111" s="11"/>
      <c r="J1111" s="11"/>
      <c r="K1111" s="11"/>
      <c r="L1111" s="11"/>
      <c r="M1111" s="11"/>
      <c r="N1111"/>
      <c r="O1111"/>
      <c r="P1111"/>
      <c r="Q1111"/>
      <c r="R1111"/>
      <c r="S1111"/>
      <c r="T1111"/>
      <c r="U1111"/>
      <c r="V1111"/>
      <c r="W1111"/>
      <c r="X1111"/>
      <c r="Y1111"/>
      <c r="Z1111"/>
      <c r="AA1111"/>
      <c r="AB1111"/>
      <c r="AC1111"/>
      <c r="AD1111"/>
      <c r="AE1111"/>
      <c r="AF1111"/>
      <c r="AG1111"/>
      <c r="AH1111"/>
      <c r="AI1111"/>
      <c r="AJ1111"/>
      <c r="AK1111"/>
      <c r="AL1111"/>
      <c r="AM1111"/>
      <c r="AN1111"/>
      <c r="AO1111"/>
      <c r="AP1111"/>
      <c r="AQ1111"/>
      <c r="AR1111"/>
      <c r="AS1111"/>
      <c r="AT1111"/>
      <c r="AU1111"/>
      <c r="AV1111"/>
      <c r="AW1111"/>
      <c r="AX1111"/>
      <c r="AY1111"/>
      <c r="AZ1111"/>
      <c r="BA1111"/>
      <c r="BB1111"/>
      <c r="BC1111"/>
      <c r="BD1111"/>
    </row>
    <row r="1112" spans="2:56" ht="15.75" customHeight="1">
      <c r="B1112" s="6" t="s">
        <v>320</v>
      </c>
      <c r="C1112" s="11"/>
      <c r="D1112" s="11"/>
      <c r="E1112" s="11"/>
      <c r="F1112" s="11"/>
      <c r="G1112" s="11"/>
      <c r="H1112" s="11"/>
      <c r="I1112" s="4"/>
      <c r="J1112" s="11"/>
      <c r="K1112" s="11"/>
      <c r="L1112" s="11"/>
      <c r="M1112" s="11"/>
      <c r="N1112"/>
      <c r="O1112"/>
      <c r="P1112" s="331" t="s">
        <v>83</v>
      </c>
      <c r="Q1112"/>
      <c r="R1112"/>
      <c r="S1112"/>
      <c r="T1112"/>
      <c r="U1112"/>
      <c r="V1112"/>
      <c r="W1112"/>
      <c r="X1112"/>
      <c r="Y1112"/>
      <c r="Z1112"/>
      <c r="AA1112"/>
      <c r="AB1112"/>
      <c r="AC1112"/>
      <c r="AD1112"/>
      <c r="AE1112"/>
      <c r="AF1112"/>
      <c r="AG1112"/>
      <c r="AH1112"/>
      <c r="AI1112"/>
      <c r="AJ1112"/>
      <c r="AK1112"/>
      <c r="AL1112"/>
      <c r="AM1112"/>
      <c r="AN1112"/>
      <c r="AO1112"/>
      <c r="AP1112"/>
      <c r="AQ1112"/>
      <c r="AR1112"/>
      <c r="AS1112"/>
      <c r="AT1112"/>
      <c r="AU1112"/>
      <c r="AV1112"/>
      <c r="AW1112"/>
      <c r="AX1112"/>
      <c r="AY1112"/>
      <c r="AZ1112"/>
      <c r="BA1112"/>
      <c r="BB1112"/>
      <c r="BC1112"/>
      <c r="BD1112"/>
    </row>
    <row r="1113" spans="2:56" ht="15.75" customHeight="1">
      <c r="B1113" s="4" t="s">
        <v>321</v>
      </c>
      <c r="C1113" s="11"/>
      <c r="D1113" s="11"/>
      <c r="E1113" s="11"/>
      <c r="F1113" s="11"/>
      <c r="G1113" s="11"/>
      <c r="H1113" s="11"/>
      <c r="I1113" s="11"/>
      <c r="J1113" s="11"/>
      <c r="K1113" s="11"/>
      <c r="L1113" s="11"/>
      <c r="M1113" s="11"/>
      <c r="N1113"/>
      <c r="O1113"/>
      <c r="P1113"/>
      <c r="Q1113"/>
      <c r="R1113"/>
      <c r="S1113"/>
      <c r="T1113"/>
      <c r="U1113"/>
      <c r="V1113"/>
      <c r="W1113"/>
      <c r="X1113"/>
      <c r="Y1113"/>
      <c r="Z1113"/>
      <c r="AA1113"/>
      <c r="AB1113"/>
      <c r="AC1113"/>
      <c r="AD1113"/>
      <c r="AE1113"/>
      <c r="AF1113"/>
      <c r="AG1113"/>
      <c r="AH1113"/>
      <c r="AI1113"/>
      <c r="AJ1113"/>
      <c r="AK1113"/>
      <c r="AL1113"/>
      <c r="AM1113"/>
      <c r="AN1113"/>
      <c r="AO1113"/>
      <c r="AP1113"/>
      <c r="AQ1113"/>
      <c r="AR1113"/>
      <c r="AS1113"/>
      <c r="AT1113"/>
      <c r="AU1113"/>
      <c r="AV1113"/>
      <c r="AW1113"/>
      <c r="AX1113"/>
      <c r="AY1113"/>
      <c r="AZ1113"/>
      <c r="BA1113"/>
      <c r="BB1113"/>
      <c r="BC1113"/>
      <c r="BD1113"/>
    </row>
    <row r="1114" spans="2:56" ht="15.75" customHeight="1">
      <c r="B1114" s="4" t="s">
        <v>322</v>
      </c>
      <c r="C1114" s="11"/>
      <c r="D1114" s="11"/>
      <c r="E1114" s="11"/>
      <c r="F1114" s="11"/>
      <c r="G1114" s="11"/>
      <c r="H1114" s="11"/>
      <c r="I1114" s="11"/>
      <c r="J1114" s="11"/>
      <c r="K1114" s="11"/>
      <c r="L1114" s="11"/>
      <c r="M1114" s="11"/>
      <c r="N1114"/>
      <c r="O1114"/>
      <c r="P1114"/>
      <c r="Q1114"/>
      <c r="R1114"/>
      <c r="S1114"/>
      <c r="T1114"/>
      <c r="U1114"/>
      <c r="V1114"/>
      <c r="W1114"/>
      <c r="X1114"/>
      <c r="Y1114"/>
      <c r="Z1114"/>
      <c r="AA1114"/>
      <c r="AB1114"/>
      <c r="AC1114"/>
      <c r="AD1114"/>
      <c r="AE1114"/>
      <c r="AF1114"/>
      <c r="AG1114"/>
      <c r="AH1114"/>
      <c r="AI1114"/>
      <c r="AJ1114"/>
      <c r="AK1114"/>
      <c r="AL1114"/>
      <c r="AM1114"/>
      <c r="AN1114"/>
      <c r="AO1114"/>
      <c r="AP1114"/>
      <c r="AQ1114"/>
      <c r="AR1114"/>
      <c r="AS1114"/>
      <c r="AT1114"/>
      <c r="AU1114"/>
      <c r="AV1114"/>
      <c r="AW1114"/>
      <c r="AX1114"/>
      <c r="AY1114"/>
      <c r="AZ1114"/>
      <c r="BA1114"/>
      <c r="BB1114"/>
      <c r="BC1114"/>
      <c r="BD1114"/>
    </row>
    <row r="1115" spans="2:56" ht="15.75" customHeight="1">
      <c r="B1115" s="11"/>
      <c r="C1115" s="11"/>
      <c r="D1115" s="11"/>
      <c r="E1115" s="11"/>
      <c r="F1115" s="11"/>
      <c r="G1115" s="11"/>
      <c r="H1115" s="11"/>
      <c r="I1115" s="11"/>
      <c r="J1115" s="11"/>
      <c r="K1115" s="11"/>
      <c r="L1115" s="11"/>
      <c r="M1115" s="11"/>
      <c r="N1115"/>
      <c r="O1115"/>
      <c r="P1115"/>
      <c r="Q1115"/>
      <c r="R1115"/>
      <c r="S1115"/>
      <c r="T1115"/>
      <c r="U1115"/>
      <c r="V1115"/>
      <c r="W1115"/>
      <c r="X1115"/>
      <c r="Y1115"/>
      <c r="Z1115"/>
      <c r="AA1115"/>
      <c r="AB1115"/>
      <c r="AC1115"/>
      <c r="AD1115"/>
      <c r="AE1115"/>
      <c r="AF1115"/>
      <c r="AG1115"/>
      <c r="AH1115"/>
      <c r="AI1115"/>
      <c r="AJ1115"/>
      <c r="AK1115"/>
      <c r="AL1115"/>
      <c r="AM1115"/>
      <c r="AN1115"/>
      <c r="AO1115"/>
      <c r="AP1115"/>
      <c r="AQ1115"/>
      <c r="AR1115"/>
      <c r="AS1115"/>
      <c r="AT1115"/>
      <c r="AU1115"/>
      <c r="AV1115"/>
      <c r="AW1115"/>
      <c r="AX1115"/>
      <c r="AY1115"/>
      <c r="AZ1115"/>
      <c r="BA1115"/>
      <c r="BB1115"/>
      <c r="BC1115"/>
      <c r="BD1115"/>
    </row>
    <row r="1116" spans="2:56" ht="15.75" customHeight="1">
      <c r="B1116" s="4"/>
      <c r="C1116" s="11"/>
      <c r="D1116" s="11"/>
      <c r="E1116" s="11"/>
      <c r="F1116" s="11"/>
      <c r="G1116" s="11"/>
      <c r="H1116" s="11"/>
      <c r="I1116" s="11"/>
      <c r="J1116" s="11"/>
      <c r="K1116" s="11"/>
      <c r="L1116" s="11"/>
      <c r="M1116" s="11"/>
      <c r="N1116"/>
      <c r="O1116"/>
      <c r="P1116"/>
      <c r="Q1116"/>
      <c r="R1116"/>
      <c r="S1116"/>
      <c r="T1116"/>
      <c r="U1116"/>
      <c r="V1116"/>
      <c r="W1116"/>
      <c r="X1116"/>
      <c r="Y1116"/>
      <c r="Z1116"/>
      <c r="AA1116"/>
      <c r="AB1116"/>
      <c r="AC1116"/>
      <c r="AD1116"/>
      <c r="AE1116"/>
      <c r="AF1116"/>
      <c r="AG1116"/>
      <c r="AH1116"/>
      <c r="AI1116"/>
      <c r="AJ1116"/>
      <c r="AK1116"/>
      <c r="AL1116"/>
      <c r="AM1116"/>
      <c r="AN1116"/>
      <c r="AO1116"/>
      <c r="AP1116"/>
      <c r="AQ1116"/>
      <c r="AR1116"/>
      <c r="AS1116"/>
      <c r="AT1116"/>
      <c r="AU1116"/>
      <c r="AV1116"/>
      <c r="AW1116"/>
      <c r="AX1116"/>
      <c r="AY1116"/>
      <c r="AZ1116"/>
      <c r="BA1116"/>
      <c r="BB1116"/>
      <c r="BC1116"/>
      <c r="BD1116"/>
    </row>
    <row r="1117" spans="2:56" ht="15.75" customHeight="1">
      <c r="B1117" s="11"/>
      <c r="C1117" s="11"/>
      <c r="D1117" s="11"/>
      <c r="E1117" s="11"/>
      <c r="F1117" s="11"/>
      <c r="G1117" s="11"/>
      <c r="H1117" s="11"/>
      <c r="I1117" s="11"/>
      <c r="J1117" s="11"/>
      <c r="K1117" s="11"/>
      <c r="L1117" s="11"/>
      <c r="M1117" s="11"/>
      <c r="N1117"/>
      <c r="O1117"/>
      <c r="P1117"/>
      <c r="Q1117"/>
      <c r="R1117"/>
      <c r="S1117"/>
      <c r="T1117"/>
      <c r="U1117"/>
      <c r="V1117"/>
      <c r="W1117"/>
      <c r="X1117"/>
      <c r="Y1117"/>
      <c r="Z1117"/>
      <c r="AA1117"/>
      <c r="AB1117"/>
      <c r="AC1117"/>
      <c r="AD1117"/>
      <c r="AE1117"/>
      <c r="AF1117"/>
      <c r="AG1117"/>
      <c r="AH1117"/>
      <c r="AI1117"/>
      <c r="AJ1117"/>
      <c r="AK1117"/>
      <c r="AL1117"/>
      <c r="AM1117"/>
      <c r="AN1117"/>
      <c r="AO1117"/>
      <c r="AP1117"/>
      <c r="AQ1117"/>
      <c r="AR1117"/>
      <c r="AS1117"/>
      <c r="AT1117"/>
      <c r="AU1117"/>
      <c r="AV1117"/>
      <c r="AW1117"/>
      <c r="AX1117"/>
      <c r="AY1117"/>
      <c r="AZ1117"/>
      <c r="BA1117"/>
      <c r="BB1117"/>
      <c r="BC1117"/>
      <c r="BD1117"/>
    </row>
    <row r="1118" spans="2:56" ht="15.75" customHeight="1">
      <c r="B1118" s="6" t="s">
        <v>323</v>
      </c>
      <c r="C1118" s="11"/>
      <c r="D1118" s="11"/>
      <c r="E1118" s="11"/>
      <c r="F1118" s="11"/>
      <c r="G1118" s="11"/>
      <c r="H1118" s="11"/>
      <c r="I1118" s="11"/>
      <c r="J1118" s="11"/>
      <c r="K1118" s="11"/>
      <c r="L1118" s="11"/>
      <c r="M1118" s="11"/>
      <c r="N1118"/>
      <c r="O1118"/>
      <c r="P1118"/>
      <c r="Q1118"/>
      <c r="R1118"/>
      <c r="S1118"/>
      <c r="T1118"/>
      <c r="U1118"/>
      <c r="V1118"/>
      <c r="W1118"/>
      <c r="X1118"/>
      <c r="Y1118"/>
      <c r="Z1118"/>
      <c r="AA1118"/>
      <c r="AB1118"/>
      <c r="AC1118"/>
      <c r="AD1118"/>
      <c r="AE1118"/>
      <c r="AF1118"/>
      <c r="AG1118"/>
      <c r="AH1118"/>
      <c r="AI1118"/>
      <c r="AJ1118"/>
      <c r="AK1118"/>
      <c r="AL1118"/>
      <c r="AM1118"/>
      <c r="AN1118"/>
      <c r="AO1118"/>
      <c r="AP1118"/>
      <c r="AQ1118"/>
      <c r="AR1118"/>
      <c r="AS1118"/>
      <c r="AT1118"/>
      <c r="AU1118"/>
      <c r="AV1118"/>
      <c r="AW1118"/>
      <c r="AX1118"/>
      <c r="AY1118"/>
      <c r="AZ1118"/>
      <c r="BA1118"/>
      <c r="BB1118"/>
      <c r="BC1118"/>
      <c r="BD1118"/>
    </row>
    <row r="1119" spans="2:56" ht="15.75" customHeight="1">
      <c r="B1119" s="4" t="s">
        <v>324</v>
      </c>
      <c r="C1119" s="11"/>
      <c r="D1119" s="11"/>
      <c r="E1119" s="11"/>
      <c r="F1119" s="11"/>
      <c r="G1119" s="11"/>
      <c r="H1119" s="11"/>
      <c r="I1119" s="11"/>
      <c r="J1119" s="11"/>
      <c r="K1119" s="11"/>
      <c r="L1119" s="11"/>
      <c r="M1119" s="11"/>
      <c r="N1119"/>
      <c r="O1119"/>
      <c r="P1119"/>
      <c r="Q1119"/>
      <c r="R1119"/>
      <c r="S1119"/>
      <c r="T1119"/>
      <c r="U1119"/>
      <c r="V1119"/>
      <c r="W1119"/>
      <c r="X1119"/>
      <c r="Y1119"/>
      <c r="Z1119"/>
      <c r="AA1119"/>
      <c r="AB1119"/>
      <c r="AC1119"/>
      <c r="AD1119"/>
      <c r="AE1119"/>
      <c r="AF1119"/>
      <c r="AG1119"/>
      <c r="AH1119"/>
      <c r="AI1119"/>
      <c r="AJ1119"/>
      <c r="AK1119"/>
      <c r="AL1119"/>
      <c r="AM1119"/>
      <c r="AN1119"/>
      <c r="AO1119"/>
      <c r="AP1119"/>
      <c r="AQ1119"/>
      <c r="AR1119"/>
      <c r="AS1119"/>
      <c r="AT1119"/>
      <c r="AU1119"/>
      <c r="AV1119"/>
      <c r="AW1119"/>
      <c r="AX1119"/>
      <c r="AY1119"/>
      <c r="AZ1119"/>
      <c r="BA1119"/>
      <c r="BB1119"/>
      <c r="BC1119"/>
      <c r="BD1119"/>
    </row>
    <row r="1120" spans="2:56" ht="15.75" customHeight="1">
      <c r="B1120" s="11"/>
      <c r="C1120" s="11"/>
      <c r="D1120" s="11"/>
      <c r="E1120" s="11"/>
      <c r="F1120" s="11"/>
      <c r="G1120" s="11"/>
      <c r="H1120" s="11"/>
      <c r="I1120" s="11"/>
      <c r="J1120" s="11"/>
      <c r="K1120" s="11"/>
      <c r="L1120" s="11"/>
      <c r="M1120" s="11"/>
      <c r="N1120"/>
      <c r="O1120"/>
      <c r="P1120"/>
      <c r="Q1120"/>
      <c r="R1120"/>
      <c r="S1120"/>
      <c r="T1120"/>
      <c r="U1120"/>
      <c r="V1120"/>
      <c r="W1120"/>
      <c r="X1120"/>
      <c r="Y1120"/>
      <c r="Z1120"/>
      <c r="AA1120"/>
      <c r="AB1120"/>
      <c r="AC1120"/>
      <c r="AD1120"/>
      <c r="AE1120"/>
      <c r="AF1120"/>
      <c r="AG1120"/>
      <c r="AH1120"/>
      <c r="AI1120"/>
      <c r="AJ1120"/>
      <c r="AK1120"/>
      <c r="AL1120"/>
      <c r="AM1120"/>
      <c r="AN1120"/>
      <c r="AO1120"/>
      <c r="AP1120"/>
      <c r="AQ1120"/>
      <c r="AR1120"/>
      <c r="AS1120"/>
      <c r="AT1120"/>
      <c r="AU1120"/>
      <c r="AV1120"/>
      <c r="AW1120"/>
      <c r="AX1120"/>
      <c r="AY1120"/>
      <c r="AZ1120"/>
      <c r="BA1120"/>
      <c r="BB1120"/>
      <c r="BC1120"/>
      <c r="BD1120"/>
    </row>
    <row r="1121" spans="2:56" ht="15.75" customHeight="1">
      <c r="B1121" s="11"/>
      <c r="C1121" s="11"/>
      <c r="D1121" s="11"/>
      <c r="E1121" s="11"/>
      <c r="F1121" s="11"/>
      <c r="G1121" s="11"/>
      <c r="H1121" s="11"/>
      <c r="I1121" s="11"/>
      <c r="J1121" s="11"/>
      <c r="K1121" s="11"/>
      <c r="L1121" s="11"/>
      <c r="M1121" s="11"/>
      <c r="N1121"/>
      <c r="O1121"/>
      <c r="P1121"/>
      <c r="Q1121"/>
      <c r="R1121"/>
      <c r="S1121"/>
      <c r="T1121"/>
      <c r="U1121"/>
      <c r="V1121"/>
      <c r="W1121"/>
      <c r="X1121"/>
      <c r="Y1121"/>
      <c r="Z1121"/>
      <c r="AA1121"/>
      <c r="AB1121"/>
      <c r="AC1121"/>
      <c r="AD1121"/>
      <c r="AE1121"/>
      <c r="AF1121"/>
      <c r="AG1121"/>
      <c r="AH1121"/>
      <c r="AI1121"/>
      <c r="AJ1121"/>
      <c r="AK1121"/>
      <c r="AL1121"/>
      <c r="AM1121"/>
      <c r="AN1121"/>
      <c r="AO1121"/>
      <c r="AP1121"/>
      <c r="AQ1121"/>
      <c r="AR1121"/>
      <c r="AS1121"/>
      <c r="AT1121"/>
      <c r="AU1121"/>
      <c r="AV1121"/>
      <c r="AW1121"/>
      <c r="AX1121"/>
      <c r="AY1121"/>
      <c r="AZ1121"/>
      <c r="BA1121"/>
      <c r="BB1121"/>
      <c r="BC1121"/>
      <c r="BD1121"/>
    </row>
    <row r="1122" spans="2:56" ht="15.75" customHeight="1">
      <c r="B1122" s="11"/>
      <c r="C1122" s="11"/>
      <c r="D1122" s="11"/>
      <c r="E1122" s="11"/>
      <c r="F1122" s="11"/>
      <c r="G1122" s="11"/>
      <c r="H1122" s="11"/>
      <c r="I1122" s="11"/>
      <c r="J1122" s="11"/>
      <c r="K1122" s="11"/>
      <c r="L1122" s="11"/>
      <c r="M1122" s="11"/>
      <c r="N1122"/>
      <c r="O1122"/>
      <c r="P1122"/>
      <c r="Q1122"/>
      <c r="R1122"/>
      <c r="S1122"/>
      <c r="T1122"/>
      <c r="U1122"/>
      <c r="V1122"/>
      <c r="W1122"/>
      <c r="X1122"/>
      <c r="Y1122"/>
      <c r="Z1122"/>
      <c r="AA1122"/>
      <c r="AB1122"/>
      <c r="AC1122"/>
      <c r="AD1122"/>
      <c r="AE1122"/>
      <c r="AF1122"/>
      <c r="AG1122"/>
      <c r="AH1122"/>
      <c r="AI1122"/>
      <c r="AJ1122"/>
      <c r="AK1122"/>
      <c r="AL1122"/>
      <c r="AM1122"/>
      <c r="AN1122"/>
      <c r="AO1122"/>
      <c r="AP1122"/>
      <c r="AQ1122"/>
      <c r="AR1122"/>
      <c r="AS1122"/>
      <c r="AT1122"/>
      <c r="AU1122"/>
      <c r="AV1122"/>
      <c r="AW1122"/>
      <c r="AX1122"/>
      <c r="AY1122"/>
      <c r="AZ1122"/>
      <c r="BA1122"/>
      <c r="BB1122"/>
      <c r="BC1122"/>
      <c r="BD1122"/>
    </row>
    <row r="1123" spans="2:56" ht="15.75" customHeight="1">
      <c r="B1123" s="11"/>
      <c r="C1123" s="11"/>
      <c r="D1123" s="11"/>
      <c r="E1123" s="11"/>
      <c r="F1123" s="11"/>
      <c r="G1123" s="11"/>
      <c r="H1123" s="11"/>
      <c r="I1123" s="11"/>
      <c r="J1123" s="11"/>
      <c r="K1123" s="11"/>
      <c r="L1123" s="11"/>
      <c r="M1123" s="11"/>
      <c r="N1123"/>
      <c r="O1123"/>
      <c r="P1123"/>
      <c r="Q1123"/>
      <c r="R1123"/>
      <c r="S1123"/>
      <c r="T1123"/>
      <c r="U1123"/>
      <c r="V1123"/>
      <c r="W1123"/>
      <c r="X1123"/>
      <c r="Y1123"/>
      <c r="Z1123"/>
      <c r="AA1123"/>
      <c r="AB1123"/>
      <c r="AC1123"/>
      <c r="AD1123"/>
      <c r="AE1123"/>
      <c r="AF1123"/>
      <c r="AG1123"/>
      <c r="AH1123"/>
      <c r="AI1123"/>
      <c r="AJ1123"/>
      <c r="AK1123"/>
      <c r="AL1123"/>
      <c r="AM1123"/>
      <c r="AN1123"/>
      <c r="AO1123"/>
      <c r="AP1123"/>
      <c r="AQ1123"/>
      <c r="AR1123"/>
      <c r="AS1123"/>
      <c r="AT1123"/>
      <c r="AU1123"/>
      <c r="AV1123"/>
      <c r="AW1123"/>
      <c r="AX1123"/>
      <c r="AY1123"/>
      <c r="AZ1123"/>
      <c r="BA1123"/>
      <c r="BB1123"/>
      <c r="BC1123"/>
      <c r="BD1123"/>
    </row>
    <row r="1124" spans="2:56" ht="15.75" customHeight="1">
      <c r="B1124" s="11"/>
      <c r="C1124" s="11"/>
      <c r="D1124" s="11"/>
      <c r="E1124" s="11"/>
      <c r="F1124" s="11"/>
      <c r="G1124" s="11"/>
      <c r="H1124" s="11"/>
      <c r="I1124" s="11"/>
      <c r="J1124" s="11"/>
      <c r="K1124" s="11"/>
      <c r="L1124" s="11"/>
      <c r="M1124" s="11"/>
      <c r="N1124"/>
      <c r="O1124"/>
      <c r="P1124"/>
      <c r="Q1124"/>
      <c r="R1124"/>
      <c r="S1124"/>
      <c r="T1124"/>
      <c r="U1124"/>
      <c r="V1124"/>
      <c r="W1124"/>
      <c r="X1124"/>
      <c r="Y1124"/>
      <c r="Z1124"/>
      <c r="AA1124"/>
      <c r="AB1124"/>
      <c r="AC1124"/>
      <c r="AD1124"/>
      <c r="AE1124"/>
      <c r="AF1124"/>
      <c r="AG1124"/>
      <c r="AH1124"/>
      <c r="AI1124"/>
      <c r="AJ1124"/>
      <c r="AK1124"/>
      <c r="AL1124"/>
      <c r="AM1124"/>
      <c r="AN1124"/>
      <c r="AO1124"/>
      <c r="AP1124"/>
      <c r="AQ1124"/>
      <c r="AR1124"/>
      <c r="AS1124"/>
      <c r="AT1124"/>
      <c r="AU1124"/>
      <c r="AV1124"/>
      <c r="AW1124"/>
      <c r="AX1124"/>
      <c r="AY1124"/>
      <c r="AZ1124"/>
      <c r="BA1124"/>
      <c r="BB1124"/>
      <c r="BC1124"/>
      <c r="BD1124"/>
    </row>
    <row r="1125" spans="2:56" ht="15.75" customHeight="1">
      <c r="B1125" s="11"/>
      <c r="C1125" s="11"/>
      <c r="D1125" s="11"/>
      <c r="E1125" s="11"/>
      <c r="F1125" s="11"/>
      <c r="G1125" s="11"/>
      <c r="H1125" s="11"/>
      <c r="I1125" s="11"/>
      <c r="J1125" s="11"/>
      <c r="K1125" s="11"/>
      <c r="L1125" s="11"/>
      <c r="M1125" s="11"/>
      <c r="N1125"/>
      <c r="O1125"/>
      <c r="P1125"/>
      <c r="Q1125"/>
      <c r="R1125"/>
      <c r="S1125"/>
      <c r="T1125"/>
      <c r="U1125"/>
      <c r="V1125"/>
      <c r="W1125"/>
      <c r="X1125"/>
      <c r="Y1125"/>
      <c r="Z1125"/>
      <c r="AA1125"/>
      <c r="AB1125"/>
      <c r="AC1125"/>
      <c r="AD1125"/>
      <c r="AE1125"/>
      <c r="AF1125"/>
      <c r="AG1125"/>
      <c r="AH1125"/>
      <c r="AI1125"/>
      <c r="AJ1125"/>
      <c r="AK1125"/>
      <c r="AL1125"/>
      <c r="AM1125"/>
      <c r="AN1125"/>
      <c r="AO1125"/>
      <c r="AP1125"/>
      <c r="AQ1125"/>
      <c r="AR1125"/>
      <c r="AS1125"/>
      <c r="AT1125"/>
      <c r="AU1125"/>
      <c r="AV1125"/>
      <c r="AW1125"/>
      <c r="AX1125"/>
      <c r="AY1125"/>
      <c r="AZ1125"/>
      <c r="BA1125"/>
      <c r="BB1125"/>
      <c r="BC1125"/>
      <c r="BD1125"/>
    </row>
    <row r="1126" spans="2:56" ht="15.75" customHeight="1">
      <c r="B1126" s="11"/>
      <c r="C1126" s="11"/>
      <c r="D1126" s="11"/>
      <c r="E1126" s="11"/>
      <c r="F1126" s="11"/>
      <c r="G1126" s="11"/>
      <c r="H1126" s="11"/>
      <c r="I1126" s="11"/>
      <c r="J1126" s="11"/>
      <c r="K1126" s="11"/>
      <c r="L1126" s="11"/>
      <c r="M1126" s="11"/>
      <c r="N1126"/>
      <c r="O1126"/>
      <c r="P1126"/>
      <c r="Q1126"/>
      <c r="R1126"/>
      <c r="S1126"/>
      <c r="T1126"/>
      <c r="U1126"/>
      <c r="V1126"/>
      <c r="W1126"/>
      <c r="X1126"/>
      <c r="Y1126"/>
      <c r="Z1126"/>
      <c r="AA1126"/>
      <c r="AB1126"/>
      <c r="AC1126"/>
      <c r="AD1126"/>
      <c r="AE1126"/>
      <c r="AF1126"/>
      <c r="AG1126"/>
      <c r="AH1126"/>
      <c r="AI1126"/>
      <c r="AJ1126"/>
      <c r="AK1126"/>
      <c r="AL1126"/>
      <c r="AM1126"/>
      <c r="AN1126"/>
      <c r="AO1126"/>
      <c r="AP1126"/>
      <c r="AQ1126"/>
      <c r="AR1126"/>
      <c r="AS1126"/>
      <c r="AT1126"/>
      <c r="AU1126"/>
      <c r="AV1126"/>
      <c r="AW1126"/>
      <c r="AX1126"/>
      <c r="AY1126"/>
      <c r="AZ1126"/>
      <c r="BA1126"/>
      <c r="BB1126"/>
      <c r="BC1126"/>
      <c r="BD1126"/>
    </row>
    <row r="1127" spans="2:56" ht="15.75" customHeight="1">
      <c r="B1127" s="11"/>
      <c r="C1127" s="11"/>
      <c r="D1127" s="11"/>
      <c r="E1127" s="11"/>
      <c r="F1127" s="11"/>
      <c r="G1127" s="11"/>
      <c r="H1127" s="11"/>
      <c r="I1127" s="11"/>
      <c r="J1127" s="11"/>
      <c r="K1127" s="11"/>
      <c r="L1127" s="11"/>
      <c r="M1127" s="11"/>
      <c r="N1127"/>
      <c r="O1127"/>
      <c r="P1127"/>
      <c r="Q1127"/>
      <c r="R1127"/>
      <c r="S1127"/>
      <c r="T1127"/>
      <c r="U1127"/>
      <c r="V1127"/>
      <c r="W1127"/>
      <c r="X1127"/>
      <c r="Y1127"/>
      <c r="Z1127"/>
      <c r="AA1127"/>
      <c r="AB1127"/>
      <c r="AC1127"/>
      <c r="AD1127"/>
      <c r="AE1127"/>
      <c r="AF1127"/>
      <c r="AG1127"/>
      <c r="AH1127"/>
      <c r="AI1127"/>
      <c r="AJ1127"/>
      <c r="AK1127"/>
      <c r="AL1127"/>
      <c r="AM1127"/>
      <c r="AN1127"/>
      <c r="AO1127"/>
      <c r="AP1127"/>
      <c r="AQ1127"/>
      <c r="AR1127"/>
      <c r="AS1127"/>
      <c r="AT1127"/>
      <c r="AU1127"/>
      <c r="AV1127"/>
      <c r="AW1127"/>
      <c r="AX1127"/>
      <c r="AY1127"/>
      <c r="AZ1127"/>
      <c r="BA1127"/>
      <c r="BB1127"/>
      <c r="BC1127"/>
      <c r="BD1127"/>
    </row>
    <row r="1128" spans="2:56" ht="15.75" customHeight="1">
      <c r="B1128" s="11"/>
      <c r="C1128" s="11"/>
      <c r="D1128" s="11"/>
      <c r="E1128" s="11"/>
      <c r="F1128" s="11"/>
      <c r="G1128" s="11"/>
      <c r="H1128" s="11"/>
      <c r="I1128" s="11"/>
      <c r="J1128" s="11"/>
      <c r="K1128" s="11"/>
      <c r="L1128" s="11"/>
      <c r="M1128" s="11"/>
      <c r="N1128"/>
      <c r="O1128"/>
      <c r="P1128"/>
      <c r="Q1128"/>
      <c r="R1128"/>
      <c r="S1128"/>
      <c r="T1128"/>
      <c r="U1128"/>
      <c r="V1128"/>
      <c r="W1128"/>
      <c r="X1128"/>
      <c r="Y1128"/>
      <c r="Z1128"/>
      <c r="AA1128"/>
      <c r="AB1128"/>
      <c r="AC1128"/>
      <c r="AD1128"/>
      <c r="AE1128"/>
      <c r="AF1128"/>
      <c r="AG1128"/>
      <c r="AH1128"/>
      <c r="AI1128"/>
      <c r="AJ1128"/>
      <c r="AK1128"/>
      <c r="AL1128"/>
      <c r="AM1128"/>
      <c r="AN1128"/>
      <c r="AO1128"/>
      <c r="AP1128"/>
      <c r="AQ1128"/>
      <c r="AR1128"/>
      <c r="AS1128"/>
      <c r="AT1128"/>
      <c r="AU1128"/>
      <c r="AV1128"/>
      <c r="AW1128"/>
      <c r="AX1128"/>
      <c r="AY1128"/>
      <c r="AZ1128"/>
      <c r="BA1128"/>
      <c r="BB1128"/>
      <c r="BC1128"/>
      <c r="BD1128"/>
    </row>
    <row r="1129" spans="2:56" ht="15.75" customHeight="1">
      <c r="B1129" s="11"/>
      <c r="C1129" s="11"/>
      <c r="D1129" s="11"/>
      <c r="E1129" s="11"/>
      <c r="F1129" s="11"/>
      <c r="G1129" s="11"/>
      <c r="H1129" s="11"/>
      <c r="I1129" s="11"/>
      <c r="J1129" s="11"/>
      <c r="K1129" s="11"/>
      <c r="L1129" s="11"/>
      <c r="M1129" s="11"/>
      <c r="N1129"/>
      <c r="O1129"/>
      <c r="P1129"/>
      <c r="Q1129"/>
      <c r="R1129"/>
      <c r="S1129"/>
      <c r="T1129"/>
      <c r="U1129"/>
      <c r="V1129"/>
      <c r="W1129"/>
      <c r="X1129"/>
      <c r="Y1129"/>
      <c r="Z1129"/>
      <c r="AA1129"/>
      <c r="AB1129"/>
      <c r="AC1129"/>
      <c r="AD1129"/>
      <c r="AE1129"/>
      <c r="AF1129"/>
      <c r="AG1129"/>
      <c r="AH1129"/>
      <c r="AI1129"/>
      <c r="AJ1129"/>
      <c r="AK1129"/>
      <c r="AL1129"/>
      <c r="AM1129"/>
      <c r="AN1129"/>
      <c r="AO1129"/>
      <c r="AP1129"/>
      <c r="AQ1129"/>
      <c r="AR1129"/>
      <c r="AS1129"/>
      <c r="AT1129"/>
      <c r="AU1129"/>
      <c r="AV1129"/>
      <c r="AW1129"/>
      <c r="AX1129"/>
      <c r="AY1129"/>
      <c r="AZ1129"/>
      <c r="BA1129"/>
      <c r="BB1129"/>
      <c r="BC1129"/>
      <c r="BD1129"/>
    </row>
    <row r="1130" spans="2:56" ht="15.75" customHeight="1">
      <c r="B1130" s="11"/>
      <c r="C1130" s="11"/>
      <c r="D1130" s="11"/>
      <c r="E1130" s="11"/>
      <c r="F1130" s="11"/>
      <c r="G1130" s="11"/>
      <c r="H1130" s="11"/>
      <c r="I1130" s="11"/>
      <c r="J1130" s="11"/>
      <c r="K1130" s="11"/>
      <c r="L1130" s="11"/>
      <c r="M1130" s="11"/>
      <c r="N1130"/>
      <c r="O1130"/>
      <c r="P1130"/>
      <c r="Q1130"/>
      <c r="R1130"/>
      <c r="S1130"/>
      <c r="T1130"/>
      <c r="U1130"/>
      <c r="V1130"/>
      <c r="W1130"/>
      <c r="X1130"/>
      <c r="Y1130"/>
      <c r="Z1130"/>
      <c r="AA1130"/>
      <c r="AB1130"/>
      <c r="AC1130"/>
      <c r="AD1130"/>
      <c r="AE1130"/>
      <c r="AF1130"/>
      <c r="AG1130"/>
      <c r="AH1130"/>
      <c r="AI1130"/>
      <c r="AJ1130"/>
      <c r="AK1130"/>
      <c r="AL1130"/>
      <c r="AM1130"/>
      <c r="AN1130"/>
      <c r="AO1130"/>
      <c r="AP1130"/>
      <c r="AQ1130"/>
      <c r="AR1130"/>
      <c r="AS1130"/>
      <c r="AT1130"/>
      <c r="AU1130"/>
      <c r="AV1130"/>
      <c r="AW1130"/>
      <c r="AX1130"/>
      <c r="AY1130"/>
      <c r="AZ1130"/>
      <c r="BA1130"/>
      <c r="BB1130"/>
      <c r="BC1130"/>
      <c r="BD1130"/>
    </row>
    <row r="1131" spans="2:56" ht="15.75" customHeight="1">
      <c r="B1131" s="11"/>
      <c r="C1131" s="11"/>
      <c r="D1131" s="11"/>
      <c r="E1131" s="11"/>
      <c r="F1131" s="11"/>
      <c r="G1131" s="11"/>
      <c r="H1131" s="11"/>
      <c r="I1131" s="11"/>
      <c r="J1131" s="11"/>
      <c r="K1131" s="11"/>
      <c r="L1131" s="11"/>
      <c r="M1131" s="11"/>
      <c r="N1131"/>
      <c r="O1131"/>
      <c r="P1131"/>
      <c r="Q1131"/>
      <c r="R1131"/>
      <c r="S1131"/>
      <c r="T1131"/>
      <c r="U1131"/>
      <c r="V1131"/>
      <c r="W1131"/>
      <c r="X1131"/>
      <c r="Y1131"/>
      <c r="Z1131"/>
      <c r="AA1131"/>
      <c r="AB1131"/>
      <c r="AC1131"/>
      <c r="AD1131"/>
      <c r="AE1131"/>
      <c r="AF1131"/>
      <c r="AG1131"/>
      <c r="AH1131"/>
      <c r="AI1131"/>
      <c r="AJ1131"/>
      <c r="AK1131"/>
      <c r="AL1131"/>
      <c r="AM1131"/>
      <c r="AN1131"/>
      <c r="AO1131"/>
      <c r="AP1131"/>
      <c r="AQ1131"/>
      <c r="AR1131"/>
      <c r="AS1131"/>
      <c r="AT1131"/>
      <c r="AU1131"/>
      <c r="AV1131"/>
      <c r="AW1131"/>
      <c r="AX1131"/>
      <c r="AY1131"/>
      <c r="AZ1131"/>
      <c r="BA1131"/>
      <c r="BB1131"/>
      <c r="BC1131"/>
      <c r="BD1131"/>
    </row>
    <row r="1132" spans="2:56" ht="14.25" customHeight="1">
      <c r="B1132" s="11"/>
      <c r="C1132" s="11"/>
      <c r="D1132" s="11"/>
      <c r="E1132" s="11"/>
      <c r="F1132" s="11"/>
      <c r="G1132" s="11"/>
      <c r="H1132" s="11"/>
      <c r="I1132" s="11"/>
      <c r="J1132" s="11"/>
      <c r="K1132" s="11"/>
      <c r="L1132" s="11"/>
      <c r="M1132" s="11"/>
      <c r="N1132"/>
      <c r="O1132"/>
      <c r="P1132"/>
      <c r="Q1132"/>
      <c r="R1132"/>
      <c r="S1132"/>
      <c r="T1132"/>
      <c r="U1132"/>
      <c r="V1132"/>
      <c r="W1132"/>
      <c r="X1132"/>
      <c r="Y1132"/>
      <c r="Z1132"/>
      <c r="AA1132"/>
      <c r="AB1132"/>
      <c r="AC1132"/>
      <c r="AD1132"/>
      <c r="AE1132"/>
      <c r="AF1132"/>
      <c r="AG1132"/>
      <c r="AH1132"/>
      <c r="AI1132"/>
      <c r="AJ1132"/>
      <c r="AK1132"/>
      <c r="AL1132"/>
      <c r="AM1132"/>
      <c r="AN1132"/>
      <c r="AO1132"/>
      <c r="AP1132"/>
      <c r="AQ1132"/>
      <c r="AR1132"/>
      <c r="AS1132"/>
      <c r="AT1132"/>
      <c r="AU1132"/>
      <c r="AV1132"/>
      <c r="AW1132"/>
      <c r="AX1132"/>
      <c r="AY1132"/>
      <c r="AZ1132"/>
      <c r="BA1132"/>
      <c r="BB1132"/>
      <c r="BC1132"/>
      <c r="BD1132"/>
    </row>
    <row r="1133" spans="2:56" ht="15.75" customHeight="1">
      <c r="B1133" s="11"/>
      <c r="C1133" s="11"/>
      <c r="D1133" s="11"/>
      <c r="E1133" s="11"/>
      <c r="F1133" s="11"/>
      <c r="G1133" s="11"/>
      <c r="H1133" s="11"/>
      <c r="I1133" s="11"/>
      <c r="J1133" s="11"/>
      <c r="K1133" s="11"/>
      <c r="L1133" s="11"/>
      <c r="M1133" s="11"/>
      <c r="N1133"/>
      <c r="O1133"/>
      <c r="P1133"/>
      <c r="Q1133"/>
      <c r="R1133"/>
      <c r="S1133"/>
      <c r="T1133"/>
      <c r="U1133"/>
      <c r="V1133"/>
      <c r="W1133"/>
      <c r="X1133"/>
      <c r="Y1133"/>
      <c r="Z1133"/>
      <c r="AA1133"/>
      <c r="AB1133"/>
      <c r="AC1133"/>
      <c r="AD1133"/>
      <c r="AE1133"/>
      <c r="AF1133"/>
      <c r="AG1133"/>
      <c r="AH1133"/>
      <c r="AI1133"/>
      <c r="AJ1133"/>
      <c r="AK1133"/>
      <c r="AL1133"/>
      <c r="AM1133"/>
      <c r="AN1133"/>
      <c r="AO1133"/>
      <c r="AP1133"/>
      <c r="AQ1133"/>
      <c r="AR1133"/>
      <c r="AS1133"/>
      <c r="AT1133"/>
      <c r="AU1133"/>
      <c r="AV1133"/>
      <c r="AW1133"/>
      <c r="AX1133"/>
      <c r="AY1133"/>
      <c r="AZ1133"/>
      <c r="BA1133"/>
      <c r="BB1133"/>
      <c r="BC1133"/>
      <c r="BD1133"/>
    </row>
    <row r="1134" spans="2:56" ht="15.75" customHeight="1">
      <c r="B1134" s="11"/>
      <c r="C1134" s="11"/>
      <c r="D1134" s="11"/>
      <c r="E1134" s="11"/>
      <c r="F1134" s="11"/>
      <c r="G1134" s="11"/>
      <c r="H1134" s="11"/>
      <c r="I1134" s="11"/>
      <c r="J1134" s="11"/>
      <c r="K1134" s="11"/>
      <c r="L1134" s="11"/>
      <c r="M1134" s="11"/>
      <c r="N1134"/>
      <c r="O1134"/>
      <c r="P1134"/>
      <c r="Q1134"/>
      <c r="R1134"/>
      <c r="S1134"/>
      <c r="T1134"/>
      <c r="U1134"/>
      <c r="V1134"/>
      <c r="W1134"/>
      <c r="X1134"/>
      <c r="Y1134"/>
      <c r="Z1134"/>
      <c r="AA1134"/>
      <c r="AB1134"/>
      <c r="AC1134"/>
      <c r="AD1134"/>
      <c r="AE1134"/>
      <c r="AF1134"/>
      <c r="AG1134"/>
      <c r="AH1134"/>
      <c r="AI1134"/>
      <c r="AJ1134"/>
      <c r="AK1134"/>
      <c r="AL1134"/>
      <c r="AM1134"/>
      <c r="AN1134"/>
      <c r="AO1134"/>
      <c r="AP1134"/>
      <c r="AQ1134"/>
      <c r="AR1134"/>
      <c r="AS1134"/>
      <c r="AT1134"/>
      <c r="AU1134"/>
      <c r="AV1134"/>
      <c r="AW1134"/>
      <c r="AX1134"/>
      <c r="AY1134"/>
      <c r="AZ1134"/>
      <c r="BA1134"/>
      <c r="BB1134"/>
      <c r="BC1134"/>
      <c r="BD1134"/>
    </row>
    <row r="1135" spans="2:56" ht="15.75" customHeight="1">
      <c r="B1135" s="11"/>
      <c r="C1135" s="11"/>
      <c r="D1135" s="11"/>
      <c r="E1135" s="11"/>
      <c r="F1135" s="11"/>
      <c r="G1135" s="11"/>
      <c r="H1135" s="11"/>
      <c r="I1135" s="11"/>
      <c r="J1135" s="11"/>
      <c r="K1135" s="11"/>
      <c r="L1135" s="11"/>
      <c r="M1135" s="11"/>
      <c r="N1135"/>
      <c r="O1135"/>
      <c r="P1135"/>
      <c r="Q1135"/>
      <c r="R1135"/>
      <c r="S1135"/>
      <c r="T1135"/>
      <c r="U1135"/>
      <c r="V1135"/>
      <c r="W1135"/>
      <c r="X1135"/>
      <c r="Y1135"/>
      <c r="Z1135"/>
      <c r="AA1135"/>
      <c r="AB1135"/>
      <c r="AC1135"/>
      <c r="AD1135"/>
      <c r="AE1135"/>
      <c r="AF1135"/>
      <c r="AG1135"/>
      <c r="AH1135"/>
      <c r="AI1135"/>
      <c r="AJ1135"/>
      <c r="AK1135"/>
      <c r="AL1135"/>
      <c r="AM1135"/>
      <c r="AN1135"/>
      <c r="AO1135"/>
      <c r="AP1135"/>
      <c r="AQ1135"/>
      <c r="AR1135"/>
      <c r="AS1135"/>
      <c r="AT1135"/>
      <c r="AU1135"/>
      <c r="AV1135"/>
      <c r="AW1135"/>
      <c r="AX1135"/>
      <c r="AY1135"/>
      <c r="AZ1135"/>
      <c r="BA1135"/>
      <c r="BB1135"/>
      <c r="BC1135"/>
      <c r="BD1135"/>
    </row>
    <row r="1136" spans="2:56" ht="15.75" customHeight="1">
      <c r="B1136" s="358"/>
      <c r="C1136" s="358"/>
      <c r="D1136" s="358"/>
      <c r="E1136" s="358"/>
      <c r="F1136" s="358"/>
      <c r="G1136" s="358"/>
      <c r="H1136" s="358"/>
      <c r="I1136" s="358"/>
      <c r="J1136" s="358"/>
      <c r="K1136" s="358"/>
      <c r="N1136"/>
      <c r="O1136"/>
      <c r="P1136"/>
      <c r="Q1136"/>
      <c r="R1136"/>
      <c r="S1136"/>
      <c r="T1136"/>
      <c r="U1136"/>
      <c r="V1136"/>
      <c r="W1136"/>
      <c r="X1136"/>
      <c r="Y1136"/>
      <c r="Z1136"/>
      <c r="AA1136"/>
      <c r="AB1136"/>
      <c r="AC1136"/>
      <c r="AD1136"/>
      <c r="AE1136"/>
      <c r="AF1136"/>
      <c r="AG1136"/>
      <c r="AH1136"/>
      <c r="AI1136"/>
      <c r="AJ1136"/>
      <c r="AK1136"/>
      <c r="AL1136"/>
      <c r="AM1136"/>
      <c r="AN1136"/>
      <c r="AO1136"/>
      <c r="AP1136"/>
      <c r="AQ1136"/>
      <c r="AR1136"/>
      <c r="AS1136"/>
      <c r="AT1136"/>
      <c r="AU1136"/>
      <c r="AV1136"/>
      <c r="AW1136"/>
      <c r="AX1136"/>
      <c r="AY1136"/>
      <c r="AZ1136"/>
      <c r="BA1136"/>
      <c r="BB1136"/>
      <c r="BC1136"/>
      <c r="BD1136"/>
    </row>
    <row r="1137" spans="2:56" ht="15.75" customHeight="1">
      <c r="B1137" s="33" t="s">
        <v>1166</v>
      </c>
      <c r="N1137"/>
      <c r="O1137"/>
      <c r="P1137"/>
      <c r="Q1137"/>
      <c r="R1137"/>
      <c r="S1137"/>
      <c r="T1137"/>
      <c r="U1137"/>
      <c r="V1137"/>
      <c r="W1137"/>
      <c r="X1137"/>
      <c r="Y1137"/>
      <c r="Z1137"/>
      <c r="AA1137"/>
      <c r="AB1137"/>
      <c r="AC1137"/>
      <c r="AD1137"/>
      <c r="AE1137"/>
      <c r="AF1137"/>
      <c r="AG1137"/>
      <c r="AH1137"/>
      <c r="AI1137"/>
      <c r="AJ1137"/>
      <c r="AK1137"/>
      <c r="AL1137"/>
      <c r="AM1137"/>
      <c r="AN1137"/>
      <c r="AO1137"/>
      <c r="AP1137"/>
      <c r="AQ1137"/>
      <c r="AR1137"/>
      <c r="AS1137"/>
      <c r="AT1137"/>
      <c r="AU1137"/>
      <c r="AV1137"/>
      <c r="AW1137"/>
      <c r="AX1137"/>
      <c r="AY1137"/>
      <c r="AZ1137"/>
      <c r="BA1137"/>
      <c r="BB1137"/>
      <c r="BC1137"/>
      <c r="BD1137"/>
    </row>
    <row r="1138" spans="2:56" ht="15.75" customHeight="1">
      <c r="B1138" s="358"/>
      <c r="C1138" s="358"/>
      <c r="D1138" s="358"/>
      <c r="E1138" s="358"/>
      <c r="F1138" s="358"/>
      <c r="G1138" s="358"/>
      <c r="H1138" s="358"/>
      <c r="I1138" s="358"/>
      <c r="J1138" s="358"/>
      <c r="K1138" s="358"/>
      <c r="N1138"/>
      <c r="O1138"/>
      <c r="P1138"/>
      <c r="Q1138"/>
      <c r="R1138"/>
      <c r="S1138"/>
      <c r="T1138"/>
      <c r="U1138"/>
      <c r="V1138"/>
      <c r="W1138"/>
      <c r="X1138"/>
      <c r="Y1138"/>
      <c r="Z1138"/>
      <c r="AA1138"/>
      <c r="AB1138"/>
      <c r="AC1138"/>
      <c r="AD1138"/>
      <c r="AE1138"/>
      <c r="AF1138"/>
      <c r="AG1138"/>
      <c r="AH1138"/>
      <c r="AI1138"/>
      <c r="AJ1138"/>
      <c r="AK1138"/>
      <c r="AL1138"/>
      <c r="AM1138"/>
      <c r="AN1138"/>
      <c r="AO1138"/>
      <c r="AP1138"/>
      <c r="AQ1138"/>
      <c r="AR1138"/>
      <c r="AS1138"/>
      <c r="AT1138"/>
      <c r="AU1138"/>
      <c r="AV1138"/>
      <c r="AW1138"/>
      <c r="AX1138"/>
      <c r="AY1138"/>
      <c r="AZ1138"/>
      <c r="BA1138"/>
      <c r="BB1138"/>
      <c r="BC1138"/>
      <c r="BD1138"/>
    </row>
    <row r="1139" spans="2:56" ht="15.75" customHeight="1">
      <c r="B1139" s="358"/>
      <c r="C1139" s="358"/>
      <c r="D1139" s="358"/>
      <c r="E1139" s="358"/>
      <c r="F1139" s="358"/>
      <c r="G1139" s="358"/>
      <c r="H1139" s="358"/>
      <c r="N1139"/>
      <c r="O1139"/>
      <c r="P1139"/>
      <c r="Q1139"/>
      <c r="R1139"/>
      <c r="S1139"/>
      <c r="T1139"/>
      <c r="U1139"/>
      <c r="V1139"/>
      <c r="W1139"/>
      <c r="X1139"/>
      <c r="Y1139"/>
      <c r="Z1139"/>
      <c r="AA1139"/>
      <c r="AB1139"/>
      <c r="AC1139"/>
      <c r="AD1139"/>
      <c r="AE1139"/>
      <c r="AF1139"/>
      <c r="AG1139"/>
      <c r="AH1139"/>
      <c r="AI1139"/>
      <c r="AJ1139"/>
      <c r="AK1139"/>
      <c r="AL1139"/>
      <c r="AM1139"/>
      <c r="AN1139"/>
      <c r="AO1139"/>
      <c r="AP1139"/>
      <c r="AQ1139"/>
      <c r="AR1139"/>
      <c r="AS1139"/>
      <c r="AT1139"/>
      <c r="AU1139"/>
      <c r="AV1139"/>
      <c r="AW1139"/>
      <c r="AX1139"/>
      <c r="AY1139"/>
      <c r="AZ1139"/>
      <c r="BA1139"/>
      <c r="BB1139"/>
      <c r="BC1139"/>
      <c r="BD1139"/>
    </row>
    <row r="1140" spans="2:56" ht="15.75" customHeight="1">
      <c r="N1140"/>
      <c r="O1140"/>
      <c r="P1140"/>
      <c r="Q1140"/>
      <c r="R1140"/>
      <c r="S1140"/>
      <c r="T1140"/>
      <c r="U1140"/>
      <c r="V1140"/>
      <c r="W1140"/>
      <c r="X1140"/>
      <c r="Y1140"/>
      <c r="Z1140"/>
      <c r="AA1140"/>
      <c r="AB1140"/>
      <c r="AC1140"/>
      <c r="AD1140"/>
      <c r="AE1140"/>
      <c r="AF1140"/>
      <c r="AG1140"/>
      <c r="AH1140"/>
      <c r="AI1140"/>
      <c r="AJ1140"/>
      <c r="AK1140"/>
      <c r="AL1140"/>
      <c r="AM1140"/>
      <c r="AN1140"/>
      <c r="AO1140"/>
      <c r="AP1140"/>
      <c r="AQ1140"/>
      <c r="AR1140"/>
      <c r="AS1140"/>
      <c r="AT1140"/>
      <c r="AU1140"/>
      <c r="AV1140"/>
      <c r="AW1140"/>
      <c r="AX1140"/>
      <c r="AY1140"/>
      <c r="AZ1140"/>
      <c r="BA1140"/>
      <c r="BB1140"/>
      <c r="BC1140"/>
      <c r="BD1140"/>
    </row>
    <row r="1141" spans="2:56" ht="15.75" customHeight="1">
      <c r="B1141" s="358"/>
      <c r="C1141" s="358"/>
      <c r="D1141" s="358"/>
      <c r="E1141" s="358"/>
      <c r="F1141" s="358"/>
      <c r="G1141" s="358"/>
      <c r="H1141" s="358"/>
      <c r="I1141" s="358"/>
      <c r="N1141"/>
      <c r="O1141"/>
      <c r="P1141"/>
      <c r="Q1141"/>
      <c r="R1141"/>
      <c r="S1141"/>
      <c r="T1141"/>
      <c r="U1141"/>
      <c r="V1141"/>
      <c r="W1141"/>
      <c r="X1141"/>
      <c r="Y1141"/>
      <c r="Z1141"/>
      <c r="AA1141"/>
      <c r="AB1141"/>
      <c r="AC1141"/>
      <c r="AD1141"/>
      <c r="AE1141"/>
      <c r="AF1141"/>
      <c r="AG1141"/>
      <c r="AH1141"/>
      <c r="AI1141"/>
      <c r="AJ1141"/>
      <c r="AK1141"/>
      <c r="AL1141"/>
      <c r="AM1141"/>
      <c r="AN1141"/>
      <c r="AO1141"/>
      <c r="AP1141"/>
      <c r="AQ1141"/>
      <c r="AR1141"/>
      <c r="AS1141"/>
      <c r="AT1141"/>
      <c r="AU1141"/>
      <c r="AV1141"/>
      <c r="AW1141"/>
      <c r="AX1141"/>
      <c r="AY1141"/>
      <c r="AZ1141"/>
      <c r="BA1141"/>
      <c r="BB1141"/>
      <c r="BC1141"/>
      <c r="BD1141"/>
    </row>
    <row r="1142" spans="2:56" ht="15.75" customHeight="1">
      <c r="N1142"/>
      <c r="O1142"/>
      <c r="P1142"/>
      <c r="Q1142"/>
      <c r="R1142"/>
      <c r="S1142"/>
      <c r="T1142"/>
      <c r="U1142"/>
      <c r="V1142"/>
      <c r="W1142"/>
      <c r="X1142"/>
      <c r="Y1142"/>
      <c r="Z1142"/>
      <c r="AA1142"/>
      <c r="AB1142"/>
      <c r="AC1142"/>
      <c r="AD1142"/>
      <c r="AE1142"/>
      <c r="AF1142"/>
      <c r="AG1142"/>
      <c r="AH1142"/>
      <c r="AI1142"/>
      <c r="AJ1142"/>
      <c r="AK1142"/>
      <c r="AL1142"/>
      <c r="AM1142"/>
      <c r="AN1142"/>
      <c r="AO1142"/>
      <c r="AP1142"/>
      <c r="AQ1142"/>
      <c r="AR1142"/>
      <c r="AS1142"/>
      <c r="AT1142"/>
      <c r="AU1142"/>
      <c r="AV1142"/>
      <c r="AW1142"/>
      <c r="AX1142"/>
      <c r="AY1142"/>
      <c r="AZ1142"/>
      <c r="BA1142"/>
      <c r="BB1142"/>
      <c r="BC1142"/>
      <c r="BD1142"/>
    </row>
    <row r="1143" spans="2:56" ht="15.75" customHeight="1">
      <c r="B1143" s="358"/>
      <c r="C1143" s="358"/>
      <c r="D1143" s="358"/>
      <c r="E1143" s="358"/>
      <c r="N1143"/>
      <c r="O1143"/>
      <c r="P1143"/>
      <c r="Q1143"/>
      <c r="R1143"/>
      <c r="S1143"/>
      <c r="T1143"/>
      <c r="U1143"/>
      <c r="V1143"/>
      <c r="W1143"/>
      <c r="X1143"/>
      <c r="Y1143"/>
      <c r="Z1143"/>
      <c r="AA1143"/>
      <c r="AB1143"/>
      <c r="AC1143"/>
      <c r="AD1143"/>
      <c r="AE1143"/>
      <c r="AF1143"/>
      <c r="AG1143"/>
      <c r="AH1143"/>
      <c r="AI1143"/>
      <c r="AJ1143"/>
      <c r="AK1143"/>
      <c r="AL1143"/>
      <c r="AM1143"/>
      <c r="AN1143"/>
      <c r="AO1143"/>
      <c r="AP1143"/>
      <c r="AQ1143"/>
      <c r="AR1143"/>
      <c r="AS1143"/>
      <c r="AT1143"/>
      <c r="AU1143"/>
      <c r="AV1143"/>
      <c r="AW1143"/>
      <c r="AX1143"/>
      <c r="AY1143"/>
      <c r="AZ1143"/>
      <c r="BA1143"/>
      <c r="BB1143"/>
      <c r="BC1143"/>
      <c r="BD1143"/>
    </row>
    <row r="1144" spans="2:56" ht="15.75" customHeight="1">
      <c r="B1144" s="358"/>
      <c r="C1144" s="358"/>
      <c r="D1144" s="358"/>
      <c r="E1144" s="358"/>
      <c r="F1144" s="358"/>
      <c r="G1144" s="358"/>
      <c r="H1144" s="358"/>
      <c r="I1144" s="358"/>
      <c r="J1144" s="358"/>
      <c r="K1144" s="358"/>
      <c r="N1144"/>
      <c r="O1144"/>
      <c r="P1144"/>
      <c r="Q1144"/>
      <c r="R1144"/>
      <c r="S1144"/>
      <c r="T1144"/>
      <c r="U1144"/>
      <c r="V1144"/>
      <c r="W1144"/>
      <c r="X1144"/>
      <c r="Y1144"/>
      <c r="Z1144"/>
      <c r="AA1144"/>
      <c r="AB1144"/>
      <c r="AC1144"/>
      <c r="AD1144"/>
      <c r="AE1144"/>
      <c r="AF1144"/>
      <c r="AG1144"/>
      <c r="AH1144"/>
      <c r="AI1144"/>
      <c r="AJ1144"/>
      <c r="AK1144"/>
      <c r="AL1144"/>
      <c r="AM1144"/>
      <c r="AN1144"/>
      <c r="AO1144"/>
      <c r="AP1144"/>
      <c r="AQ1144"/>
      <c r="AR1144"/>
      <c r="AS1144"/>
      <c r="AT1144"/>
      <c r="AU1144"/>
      <c r="AV1144"/>
      <c r="AW1144"/>
      <c r="AX1144"/>
      <c r="AY1144"/>
      <c r="AZ1144"/>
      <c r="BA1144"/>
      <c r="BB1144"/>
      <c r="BC1144"/>
      <c r="BD1144"/>
    </row>
    <row r="1145" spans="2:56" ht="15.75" customHeight="1">
      <c r="B1145" s="358"/>
      <c r="C1145" s="358"/>
      <c r="D1145" s="358"/>
      <c r="E1145" s="358"/>
      <c r="F1145" s="358"/>
      <c r="G1145" s="358"/>
      <c r="H1145" s="358"/>
      <c r="I1145" s="358"/>
      <c r="J1145" s="358"/>
      <c r="K1145" s="358"/>
      <c r="L1145" s="358"/>
      <c r="M1145" s="358"/>
      <c r="N1145"/>
      <c r="O1145"/>
      <c r="P1145"/>
      <c r="Q1145"/>
      <c r="R1145"/>
      <c r="S1145"/>
      <c r="T1145"/>
      <c r="U1145"/>
      <c r="V1145"/>
      <c r="W1145"/>
      <c r="X1145"/>
      <c r="Y1145"/>
      <c r="Z1145"/>
      <c r="AA1145"/>
      <c r="AB1145"/>
      <c r="AC1145"/>
      <c r="AD1145"/>
      <c r="AE1145"/>
      <c r="AF1145"/>
      <c r="AG1145"/>
      <c r="AH1145"/>
      <c r="AI1145"/>
      <c r="AJ1145"/>
      <c r="AK1145"/>
      <c r="AL1145"/>
      <c r="AM1145"/>
      <c r="AN1145"/>
      <c r="AO1145"/>
      <c r="AP1145"/>
      <c r="AQ1145"/>
      <c r="AR1145"/>
      <c r="AS1145"/>
      <c r="AT1145"/>
      <c r="AU1145"/>
      <c r="AV1145"/>
      <c r="AW1145"/>
      <c r="AX1145"/>
      <c r="AY1145"/>
      <c r="AZ1145"/>
      <c r="BA1145"/>
      <c r="BB1145"/>
      <c r="BC1145"/>
      <c r="BD1145"/>
    </row>
    <row r="1146" spans="2:56" ht="15.75" customHeight="1">
      <c r="N1146"/>
      <c r="O1146"/>
      <c r="P1146"/>
      <c r="Q1146"/>
      <c r="R1146"/>
      <c r="S1146"/>
      <c r="T1146"/>
      <c r="U1146"/>
      <c r="V1146"/>
      <c r="W1146"/>
      <c r="X1146"/>
      <c r="Y1146"/>
      <c r="Z1146"/>
      <c r="AA1146"/>
      <c r="AB1146"/>
      <c r="AC1146"/>
      <c r="AD1146"/>
      <c r="AE1146"/>
      <c r="AF1146"/>
      <c r="AG1146"/>
      <c r="AH1146"/>
      <c r="AI1146"/>
      <c r="AJ1146"/>
      <c r="AK1146"/>
      <c r="AL1146"/>
      <c r="AM1146"/>
      <c r="AN1146"/>
      <c r="AO1146"/>
      <c r="AP1146"/>
      <c r="AQ1146"/>
      <c r="AR1146"/>
      <c r="AS1146"/>
      <c r="AT1146"/>
      <c r="AU1146"/>
      <c r="AV1146"/>
      <c r="AW1146"/>
      <c r="AX1146"/>
      <c r="AY1146"/>
      <c r="AZ1146"/>
      <c r="BA1146"/>
      <c r="BB1146"/>
      <c r="BC1146"/>
      <c r="BD1146"/>
    </row>
    <row r="1147" spans="2:56" ht="15.75" customHeight="1">
      <c r="B1147" s="358"/>
      <c r="C1147" s="358"/>
      <c r="D1147" s="358"/>
      <c r="E1147" s="358"/>
      <c r="F1147" s="358"/>
      <c r="G1147" s="358"/>
      <c r="H1147" s="358"/>
      <c r="I1147" s="358"/>
      <c r="J1147" s="358"/>
      <c r="K1147" s="358"/>
      <c r="L1147" s="358"/>
      <c r="M1147" s="358"/>
      <c r="N1147"/>
      <c r="O1147"/>
      <c r="P1147"/>
      <c r="Q1147"/>
      <c r="R1147"/>
      <c r="S1147"/>
      <c r="T1147"/>
      <c r="U1147"/>
      <c r="V1147"/>
      <c r="W1147"/>
      <c r="X1147"/>
      <c r="Y1147"/>
      <c r="Z1147"/>
      <c r="AA1147"/>
      <c r="AB1147"/>
      <c r="AC1147"/>
      <c r="AD1147"/>
      <c r="AE1147"/>
      <c r="AF1147"/>
      <c r="AG1147"/>
      <c r="AH1147"/>
      <c r="AI1147"/>
      <c r="AJ1147"/>
      <c r="AK1147"/>
      <c r="AL1147"/>
      <c r="AM1147"/>
      <c r="AN1147"/>
      <c r="AO1147"/>
      <c r="AP1147"/>
      <c r="AQ1147"/>
      <c r="AR1147"/>
      <c r="AS1147"/>
      <c r="AT1147"/>
      <c r="AU1147"/>
      <c r="AV1147"/>
      <c r="AW1147"/>
      <c r="AX1147"/>
      <c r="AY1147"/>
      <c r="AZ1147"/>
      <c r="BA1147"/>
      <c r="BB1147"/>
      <c r="BC1147"/>
      <c r="BD1147"/>
    </row>
    <row r="1148" spans="2:56" ht="15.75" customHeight="1">
      <c r="B1148" s="358"/>
      <c r="C1148" s="358"/>
      <c r="D1148" s="358"/>
      <c r="E1148" s="358"/>
      <c r="F1148" s="358"/>
      <c r="G1148" s="358"/>
      <c r="H1148" s="358"/>
      <c r="N1148"/>
      <c r="O1148"/>
      <c r="P1148"/>
      <c r="Q1148"/>
      <c r="R1148"/>
      <c r="S1148"/>
      <c r="T1148"/>
      <c r="U1148"/>
      <c r="V1148"/>
      <c r="W1148"/>
      <c r="X1148"/>
      <c r="Y1148"/>
      <c r="Z1148"/>
      <c r="AA1148"/>
      <c r="AB1148"/>
      <c r="AC1148"/>
      <c r="AD1148"/>
      <c r="AE1148"/>
      <c r="AF1148"/>
      <c r="AG1148"/>
      <c r="AH1148"/>
      <c r="AI1148"/>
      <c r="AJ1148"/>
      <c r="AK1148"/>
      <c r="AL1148"/>
      <c r="AM1148"/>
      <c r="AN1148"/>
      <c r="AO1148"/>
      <c r="AP1148"/>
      <c r="AQ1148"/>
      <c r="AR1148"/>
      <c r="AS1148"/>
      <c r="AT1148"/>
      <c r="AU1148"/>
      <c r="AV1148"/>
      <c r="AW1148"/>
      <c r="AX1148"/>
      <c r="AY1148"/>
      <c r="AZ1148"/>
      <c r="BA1148"/>
      <c r="BB1148"/>
      <c r="BC1148"/>
      <c r="BD1148"/>
    </row>
    <row r="1149" spans="2:56" ht="15.75" customHeight="1">
      <c r="N1149"/>
      <c r="O1149"/>
      <c r="P1149"/>
      <c r="Q1149"/>
      <c r="R1149"/>
      <c r="S1149"/>
      <c r="T1149"/>
      <c r="U1149"/>
      <c r="V1149"/>
      <c r="W1149"/>
      <c r="X1149"/>
      <c r="Y1149"/>
      <c r="Z1149"/>
      <c r="AA1149"/>
      <c r="AB1149"/>
      <c r="AC1149"/>
      <c r="AD1149"/>
      <c r="AE1149"/>
      <c r="AF1149"/>
      <c r="AG1149"/>
      <c r="AH1149"/>
      <c r="AI1149"/>
      <c r="AJ1149"/>
      <c r="AK1149"/>
      <c r="AL1149"/>
      <c r="AM1149"/>
      <c r="AN1149"/>
      <c r="AO1149"/>
      <c r="AP1149"/>
      <c r="AQ1149"/>
      <c r="AR1149"/>
      <c r="AS1149"/>
      <c r="AT1149"/>
      <c r="AU1149"/>
      <c r="AV1149"/>
      <c r="AW1149"/>
      <c r="AX1149"/>
      <c r="AY1149"/>
      <c r="AZ1149"/>
      <c r="BA1149"/>
      <c r="BB1149"/>
      <c r="BC1149"/>
      <c r="BD1149"/>
    </row>
    <row r="1150" spans="2:56" ht="15.75" customHeight="1">
      <c r="B1150" s="358"/>
      <c r="C1150" s="358"/>
      <c r="D1150" s="358"/>
      <c r="E1150" s="358"/>
      <c r="N1150"/>
      <c r="O1150"/>
      <c r="P1150"/>
      <c r="Q1150"/>
      <c r="R1150"/>
      <c r="S1150"/>
      <c r="T1150"/>
      <c r="U1150"/>
      <c r="V1150"/>
      <c r="W1150"/>
      <c r="X1150"/>
      <c r="Y1150"/>
      <c r="Z1150"/>
      <c r="AA1150"/>
      <c r="AB1150"/>
      <c r="AC1150"/>
      <c r="AD1150"/>
      <c r="AE1150"/>
      <c r="AF1150"/>
      <c r="AG1150"/>
      <c r="AH1150"/>
      <c r="AI1150"/>
      <c r="AJ1150"/>
      <c r="AK1150"/>
      <c r="AL1150"/>
      <c r="AM1150"/>
      <c r="AN1150"/>
      <c r="AO1150"/>
      <c r="AP1150"/>
      <c r="AQ1150"/>
      <c r="AR1150"/>
      <c r="AS1150"/>
      <c r="AT1150"/>
      <c r="AU1150"/>
      <c r="AV1150"/>
      <c r="AW1150"/>
      <c r="AX1150"/>
      <c r="AY1150"/>
      <c r="AZ1150"/>
      <c r="BA1150"/>
      <c r="BB1150"/>
      <c r="BC1150"/>
      <c r="BD1150"/>
    </row>
    <row r="1151" spans="2:56" ht="15.75" customHeight="1">
      <c r="B1151" s="358"/>
      <c r="C1151" s="358"/>
      <c r="D1151" s="358"/>
      <c r="E1151" s="358"/>
      <c r="F1151" s="358"/>
      <c r="G1151" s="358"/>
      <c r="H1151" s="358"/>
      <c r="I1151" s="358"/>
      <c r="J1151" s="358"/>
      <c r="K1151" s="358"/>
      <c r="N1151"/>
      <c r="O1151"/>
      <c r="P1151"/>
      <c r="Q1151"/>
      <c r="R1151"/>
      <c r="S1151"/>
      <c r="T1151"/>
      <c r="U1151"/>
      <c r="V1151"/>
      <c r="W1151"/>
      <c r="X1151"/>
      <c r="Y1151"/>
      <c r="Z1151"/>
      <c r="AA1151"/>
      <c r="AB1151"/>
      <c r="AC1151"/>
      <c r="AD1151"/>
      <c r="AE1151"/>
      <c r="AF1151"/>
      <c r="AG1151"/>
      <c r="AH1151"/>
      <c r="AI1151"/>
      <c r="AJ1151"/>
      <c r="AK1151"/>
      <c r="AL1151"/>
      <c r="AM1151"/>
      <c r="AN1151"/>
      <c r="AO1151"/>
      <c r="AP1151"/>
      <c r="AQ1151"/>
      <c r="AR1151"/>
      <c r="AS1151"/>
      <c r="AT1151"/>
      <c r="AU1151"/>
      <c r="AV1151"/>
      <c r="AW1151"/>
      <c r="AX1151"/>
      <c r="AY1151"/>
      <c r="AZ1151"/>
      <c r="BA1151"/>
      <c r="BB1151"/>
      <c r="BC1151"/>
      <c r="BD1151"/>
    </row>
    <row r="1152" spans="2:56" ht="15.75" customHeight="1">
      <c r="N1152"/>
      <c r="O1152"/>
      <c r="P1152"/>
      <c r="Q1152"/>
      <c r="R1152"/>
      <c r="S1152"/>
      <c r="T1152"/>
      <c r="U1152"/>
      <c r="V1152"/>
      <c r="W1152"/>
      <c r="X1152"/>
      <c r="Y1152"/>
      <c r="Z1152"/>
      <c r="AA1152"/>
      <c r="AB1152"/>
      <c r="AC1152"/>
      <c r="AD1152"/>
      <c r="AE1152"/>
      <c r="AF1152"/>
      <c r="AG1152"/>
      <c r="AH1152"/>
      <c r="AI1152"/>
      <c r="AJ1152"/>
      <c r="AK1152"/>
      <c r="AL1152"/>
      <c r="AM1152"/>
      <c r="AN1152"/>
      <c r="AO1152"/>
      <c r="AP1152"/>
      <c r="AQ1152"/>
      <c r="AR1152"/>
      <c r="AS1152"/>
      <c r="AT1152"/>
      <c r="AU1152"/>
      <c r="AV1152"/>
      <c r="AW1152"/>
      <c r="AX1152"/>
      <c r="AY1152"/>
      <c r="AZ1152"/>
      <c r="BA1152"/>
      <c r="BB1152"/>
      <c r="BC1152"/>
      <c r="BD1152"/>
    </row>
    <row r="1153" spans="2:56" ht="15.75" customHeight="1">
      <c r="B1153" s="358"/>
      <c r="C1153" s="358"/>
      <c r="D1153" s="358"/>
      <c r="E1153" s="358"/>
      <c r="F1153" s="358"/>
      <c r="G1153" s="358"/>
      <c r="H1153" s="358"/>
      <c r="I1153" s="358"/>
      <c r="J1153" s="358"/>
      <c r="K1153" s="358"/>
      <c r="L1153" s="358"/>
      <c r="N1153"/>
      <c r="O1153"/>
      <c r="P1153"/>
      <c r="Q1153"/>
      <c r="R1153"/>
      <c r="S1153"/>
      <c r="T1153"/>
      <c r="U1153"/>
      <c r="V1153"/>
      <c r="W1153"/>
      <c r="X1153"/>
      <c r="Y1153"/>
      <c r="Z1153"/>
      <c r="AA1153"/>
      <c r="AB1153"/>
      <c r="AC1153"/>
      <c r="AD1153"/>
      <c r="AE1153"/>
      <c r="AF1153"/>
      <c r="AG1153"/>
      <c r="AH1153"/>
      <c r="AI1153"/>
      <c r="AJ1153"/>
      <c r="AK1153"/>
      <c r="AL1153"/>
      <c r="AM1153"/>
      <c r="AN1153"/>
      <c r="AO1153"/>
      <c r="AP1153"/>
      <c r="AQ1153"/>
      <c r="AR1153"/>
      <c r="AS1153"/>
      <c r="AT1153"/>
      <c r="AU1153"/>
      <c r="AV1153"/>
      <c r="AW1153"/>
      <c r="AX1153"/>
      <c r="AY1153"/>
      <c r="AZ1153"/>
      <c r="BA1153"/>
      <c r="BB1153"/>
      <c r="BC1153"/>
      <c r="BD1153"/>
    </row>
    <row r="1154" spans="2:56" ht="15.75" customHeight="1">
      <c r="N1154"/>
      <c r="O1154"/>
      <c r="P1154"/>
      <c r="Q1154"/>
      <c r="R1154"/>
      <c r="S1154"/>
      <c r="T1154"/>
      <c r="U1154"/>
      <c r="V1154"/>
      <c r="W1154"/>
      <c r="X1154"/>
      <c r="Y1154"/>
      <c r="Z1154"/>
      <c r="AA1154"/>
      <c r="AB1154"/>
      <c r="AC1154"/>
      <c r="AD1154"/>
      <c r="AE1154"/>
      <c r="AF1154"/>
      <c r="AG1154"/>
      <c r="AH1154"/>
      <c r="AI1154"/>
      <c r="AJ1154"/>
      <c r="AK1154"/>
      <c r="AL1154"/>
      <c r="AM1154"/>
      <c r="AN1154"/>
      <c r="AO1154"/>
      <c r="AP1154"/>
      <c r="AQ1154"/>
      <c r="AR1154"/>
      <c r="AS1154"/>
      <c r="AT1154"/>
      <c r="AU1154"/>
      <c r="AV1154"/>
      <c r="AW1154"/>
      <c r="AX1154"/>
      <c r="AY1154"/>
      <c r="AZ1154"/>
      <c r="BA1154"/>
      <c r="BB1154"/>
      <c r="BC1154"/>
      <c r="BD1154"/>
    </row>
    <row r="1155" spans="2:56" ht="15.75" customHeight="1">
      <c r="N1155"/>
      <c r="O1155"/>
      <c r="P1155"/>
      <c r="Q1155"/>
      <c r="R1155"/>
      <c r="S1155"/>
      <c r="T1155"/>
      <c r="U1155"/>
      <c r="V1155"/>
      <c r="W1155"/>
      <c r="X1155"/>
      <c r="Y1155"/>
      <c r="Z1155"/>
      <c r="AA1155"/>
      <c r="AB1155"/>
      <c r="AC1155"/>
      <c r="AD1155"/>
      <c r="AE1155"/>
      <c r="AF1155"/>
      <c r="AG1155"/>
      <c r="AH1155"/>
      <c r="AI1155"/>
      <c r="AJ1155"/>
      <c r="AK1155"/>
      <c r="AL1155"/>
      <c r="AM1155"/>
      <c r="AN1155"/>
      <c r="AO1155"/>
      <c r="AP1155"/>
      <c r="AQ1155"/>
      <c r="AR1155"/>
      <c r="AS1155"/>
      <c r="AT1155"/>
      <c r="AU1155"/>
      <c r="AV1155"/>
      <c r="AW1155"/>
      <c r="AX1155"/>
      <c r="AY1155"/>
      <c r="AZ1155"/>
      <c r="BA1155"/>
      <c r="BB1155"/>
      <c r="BC1155"/>
      <c r="BD1155"/>
    </row>
    <row r="1156" spans="2:56" ht="15.75" customHeight="1">
      <c r="B1156" s="358"/>
      <c r="C1156" s="358"/>
      <c r="D1156" s="358"/>
      <c r="E1156" s="358"/>
      <c r="F1156" s="358"/>
      <c r="G1156" s="358"/>
      <c r="N1156"/>
      <c r="O1156"/>
      <c r="P1156"/>
      <c r="Q1156"/>
      <c r="R1156"/>
      <c r="S1156"/>
      <c r="T1156"/>
      <c r="U1156"/>
      <c r="V1156"/>
      <c r="W1156"/>
      <c r="X1156"/>
      <c r="Y1156"/>
      <c r="Z1156"/>
      <c r="AA1156"/>
      <c r="AB1156"/>
      <c r="AC1156"/>
      <c r="AD1156"/>
      <c r="AE1156"/>
      <c r="AF1156"/>
      <c r="AG1156"/>
      <c r="AH1156"/>
      <c r="AI1156"/>
      <c r="AJ1156"/>
      <c r="AK1156"/>
      <c r="AL1156"/>
      <c r="AM1156"/>
      <c r="AN1156"/>
      <c r="AO1156"/>
      <c r="AP1156"/>
      <c r="AQ1156"/>
      <c r="AR1156"/>
      <c r="AS1156"/>
      <c r="AT1156"/>
      <c r="AU1156"/>
      <c r="AV1156"/>
      <c r="AW1156"/>
      <c r="AX1156"/>
      <c r="AY1156"/>
      <c r="AZ1156"/>
      <c r="BA1156"/>
      <c r="BB1156"/>
      <c r="BC1156"/>
      <c r="BD1156"/>
    </row>
    <row r="1157" spans="2:56" ht="15.75" customHeight="1">
      <c r="N1157"/>
      <c r="O1157"/>
      <c r="P1157"/>
      <c r="Q1157"/>
      <c r="R1157"/>
      <c r="S1157"/>
      <c r="T1157"/>
      <c r="U1157"/>
      <c r="V1157"/>
      <c r="W1157"/>
      <c r="X1157"/>
      <c r="Y1157"/>
      <c r="Z1157"/>
      <c r="AA1157"/>
      <c r="AB1157"/>
      <c r="AC1157"/>
      <c r="AD1157"/>
      <c r="AE1157"/>
      <c r="AF1157"/>
      <c r="AG1157"/>
      <c r="AH1157"/>
      <c r="AI1157"/>
      <c r="AJ1157"/>
      <c r="AK1157"/>
      <c r="AL1157"/>
      <c r="AM1157"/>
      <c r="AN1157"/>
      <c r="AO1157"/>
      <c r="AP1157"/>
      <c r="AQ1157"/>
      <c r="AR1157"/>
      <c r="AS1157"/>
      <c r="AT1157"/>
      <c r="AU1157"/>
      <c r="AV1157"/>
      <c r="AW1157"/>
      <c r="AX1157"/>
      <c r="AY1157"/>
      <c r="AZ1157"/>
      <c r="BA1157"/>
      <c r="BB1157"/>
      <c r="BC1157"/>
      <c r="BD1157"/>
    </row>
    <row r="1158" spans="2:56" ht="15.75" customHeight="1">
      <c r="B1158" s="358"/>
      <c r="C1158" s="358"/>
      <c r="D1158" s="358"/>
      <c r="E1158" s="358"/>
      <c r="F1158" s="358"/>
      <c r="G1158" s="358"/>
      <c r="N1158"/>
      <c r="O1158"/>
      <c r="P1158"/>
      <c r="Q1158"/>
      <c r="R1158"/>
      <c r="S1158"/>
      <c r="T1158"/>
      <c r="U1158"/>
      <c r="V1158"/>
      <c r="W1158"/>
      <c r="X1158"/>
      <c r="Y1158"/>
      <c r="Z1158"/>
      <c r="AA1158"/>
      <c r="AB1158"/>
      <c r="AC1158"/>
      <c r="AD1158"/>
      <c r="AE1158"/>
      <c r="AF1158"/>
      <c r="AG1158"/>
      <c r="AH1158"/>
      <c r="AI1158"/>
      <c r="AJ1158"/>
      <c r="AK1158"/>
      <c r="AL1158"/>
      <c r="AM1158"/>
      <c r="AN1158"/>
      <c r="AO1158"/>
      <c r="AP1158"/>
      <c r="AQ1158"/>
      <c r="AR1158"/>
      <c r="AS1158"/>
      <c r="AT1158"/>
      <c r="AU1158"/>
      <c r="AV1158"/>
      <c r="AW1158"/>
      <c r="AX1158"/>
      <c r="AY1158"/>
      <c r="AZ1158"/>
      <c r="BA1158"/>
      <c r="BB1158"/>
      <c r="BC1158"/>
      <c r="BD1158"/>
    </row>
    <row r="1159" spans="2:56" ht="15.75" customHeight="1">
      <c r="B1159" s="358"/>
      <c r="C1159" s="358"/>
      <c r="D1159" s="358"/>
      <c r="E1159" s="358"/>
      <c r="F1159" s="358"/>
      <c r="G1159" s="358"/>
      <c r="H1159" s="358"/>
      <c r="I1159" s="358"/>
      <c r="J1159" s="358"/>
      <c r="N1159"/>
      <c r="O1159"/>
      <c r="P1159"/>
      <c r="Q1159"/>
      <c r="R1159"/>
      <c r="S1159"/>
      <c r="T1159"/>
      <c r="U1159"/>
      <c r="V1159"/>
      <c r="W1159"/>
      <c r="X1159"/>
      <c r="Y1159"/>
      <c r="Z1159"/>
      <c r="AA1159"/>
      <c r="AB1159"/>
      <c r="AC1159"/>
      <c r="AD1159"/>
      <c r="AE1159"/>
      <c r="AF1159"/>
      <c r="AG1159"/>
      <c r="AH1159"/>
      <c r="AI1159"/>
      <c r="AJ1159"/>
      <c r="AK1159"/>
      <c r="AL1159"/>
      <c r="AM1159"/>
      <c r="AN1159"/>
      <c r="AO1159"/>
      <c r="AP1159"/>
      <c r="AQ1159"/>
      <c r="AR1159"/>
      <c r="AS1159"/>
      <c r="AT1159"/>
      <c r="AU1159"/>
      <c r="AV1159"/>
      <c r="AW1159"/>
      <c r="AX1159"/>
      <c r="AY1159"/>
      <c r="AZ1159"/>
      <c r="BA1159"/>
      <c r="BB1159"/>
      <c r="BC1159"/>
      <c r="BD1159"/>
    </row>
    <row r="1160" spans="2:56" ht="15.75" customHeight="1">
      <c r="B1160" s="358"/>
      <c r="C1160" s="358"/>
      <c r="D1160" s="358"/>
      <c r="E1160" s="358"/>
      <c r="F1160" s="358"/>
      <c r="G1160" s="358"/>
      <c r="H1160" s="358"/>
      <c r="I1160" s="358"/>
      <c r="J1160" s="358"/>
      <c r="N1160"/>
      <c r="O1160"/>
      <c r="P1160"/>
      <c r="Q1160"/>
      <c r="R1160"/>
      <c r="S1160"/>
      <c r="T1160"/>
      <c r="U1160"/>
      <c r="V1160"/>
      <c r="W1160"/>
      <c r="X1160"/>
      <c r="Y1160"/>
      <c r="Z1160"/>
      <c r="AA1160"/>
      <c r="AB1160"/>
      <c r="AC1160"/>
      <c r="AD1160"/>
      <c r="AE1160"/>
      <c r="AF1160"/>
      <c r="AG1160"/>
      <c r="AH1160"/>
      <c r="AI1160"/>
      <c r="AJ1160"/>
      <c r="AK1160"/>
      <c r="AL1160"/>
      <c r="AM1160"/>
      <c r="AN1160"/>
      <c r="AO1160"/>
      <c r="AP1160"/>
      <c r="AQ1160"/>
      <c r="AR1160"/>
      <c r="AS1160"/>
      <c r="AT1160"/>
      <c r="AU1160"/>
      <c r="AV1160"/>
      <c r="AW1160"/>
      <c r="AX1160"/>
      <c r="AY1160"/>
      <c r="AZ1160"/>
      <c r="BA1160"/>
      <c r="BB1160"/>
      <c r="BC1160"/>
      <c r="BD1160"/>
    </row>
    <row r="1161" spans="2:56" ht="15.75" customHeight="1">
      <c r="B1161" s="358"/>
      <c r="C1161" s="358"/>
      <c r="D1161" s="358"/>
      <c r="E1161" s="358"/>
      <c r="F1161" s="358"/>
      <c r="G1161" s="358"/>
      <c r="H1161" s="358"/>
      <c r="I1161" s="358"/>
      <c r="J1161" s="358"/>
      <c r="K1161" s="358"/>
      <c r="N1161"/>
      <c r="O1161"/>
      <c r="P1161"/>
      <c r="Q1161"/>
      <c r="R1161"/>
      <c r="S1161"/>
      <c r="T1161"/>
      <c r="U1161"/>
      <c r="V1161"/>
      <c r="W1161"/>
      <c r="X1161"/>
      <c r="Y1161"/>
      <c r="Z1161"/>
      <c r="AA1161"/>
      <c r="AB1161"/>
      <c r="AC1161"/>
      <c r="AD1161"/>
      <c r="AE1161"/>
      <c r="AF1161"/>
      <c r="AG1161"/>
      <c r="AH1161"/>
      <c r="AI1161"/>
      <c r="AJ1161"/>
      <c r="AK1161"/>
      <c r="AL1161"/>
      <c r="AM1161"/>
      <c r="AN1161"/>
      <c r="AO1161"/>
      <c r="AP1161"/>
      <c r="AQ1161"/>
      <c r="AR1161"/>
      <c r="AS1161"/>
      <c r="AT1161"/>
      <c r="AU1161"/>
      <c r="AV1161"/>
      <c r="AW1161"/>
      <c r="AX1161"/>
      <c r="AY1161"/>
      <c r="AZ1161"/>
      <c r="BA1161"/>
      <c r="BB1161"/>
      <c r="BC1161"/>
      <c r="BD1161"/>
    </row>
    <row r="1162" spans="2:56" ht="15.75" customHeight="1">
      <c r="B1162" s="358"/>
      <c r="C1162" s="358"/>
      <c r="D1162" s="358"/>
      <c r="E1162" s="358"/>
      <c r="F1162" s="358"/>
      <c r="G1162" s="358"/>
      <c r="H1162" s="358"/>
      <c r="N1162"/>
      <c r="O1162"/>
      <c r="P1162"/>
      <c r="Q1162"/>
      <c r="R1162"/>
      <c r="S1162"/>
      <c r="T1162"/>
      <c r="U1162"/>
      <c r="V1162"/>
      <c r="W1162"/>
      <c r="X1162"/>
      <c r="Y1162"/>
      <c r="Z1162"/>
      <c r="AA1162"/>
      <c r="AB1162"/>
      <c r="AC1162"/>
      <c r="AD1162"/>
      <c r="AE1162"/>
      <c r="AF1162"/>
      <c r="AG1162"/>
      <c r="AH1162"/>
      <c r="AI1162"/>
      <c r="AJ1162"/>
      <c r="AK1162"/>
      <c r="AL1162"/>
      <c r="AM1162"/>
      <c r="AN1162"/>
      <c r="AO1162"/>
      <c r="AP1162"/>
      <c r="AQ1162"/>
      <c r="AR1162"/>
      <c r="AS1162"/>
      <c r="AT1162"/>
      <c r="AU1162"/>
      <c r="AV1162"/>
      <c r="AW1162"/>
      <c r="AX1162"/>
      <c r="AY1162"/>
      <c r="AZ1162"/>
      <c r="BA1162"/>
      <c r="BB1162"/>
      <c r="BC1162"/>
      <c r="BD1162"/>
    </row>
    <row r="1163" spans="2:56" ht="15.75" customHeight="1">
      <c r="O1163"/>
      <c r="P1163"/>
      <c r="Q1163"/>
      <c r="R1163"/>
      <c r="S1163"/>
      <c r="T1163"/>
      <c r="U1163"/>
      <c r="V1163"/>
      <c r="W1163"/>
      <c r="X1163"/>
      <c r="Y1163"/>
      <c r="Z1163"/>
      <c r="AA1163"/>
      <c r="AB1163"/>
      <c r="AC1163"/>
      <c r="AD1163"/>
      <c r="AE1163"/>
      <c r="AF1163"/>
      <c r="AG1163"/>
      <c r="AH1163"/>
      <c r="AI1163"/>
      <c r="AJ1163"/>
      <c r="AK1163"/>
      <c r="AL1163"/>
      <c r="AM1163"/>
      <c r="AN1163"/>
      <c r="AO1163"/>
      <c r="AP1163"/>
      <c r="AQ1163"/>
      <c r="AR1163"/>
      <c r="AS1163"/>
      <c r="AT1163"/>
      <c r="AU1163"/>
      <c r="AV1163"/>
      <c r="AW1163"/>
      <c r="AX1163"/>
      <c r="AY1163"/>
      <c r="AZ1163"/>
      <c r="BA1163"/>
      <c r="BB1163"/>
      <c r="BC1163"/>
      <c r="BD1163"/>
    </row>
    <row r="1164" spans="2:56" ht="15.75" customHeight="1">
      <c r="B1164" s="358"/>
      <c r="C1164" s="358"/>
      <c r="D1164" s="358"/>
      <c r="E1164" s="358"/>
      <c r="F1164" s="358"/>
      <c r="O1164"/>
      <c r="P1164"/>
      <c r="Q1164"/>
      <c r="R1164"/>
      <c r="S1164"/>
      <c r="T1164"/>
      <c r="U1164"/>
      <c r="V1164"/>
      <c r="W1164"/>
      <c r="X1164"/>
      <c r="Y1164"/>
      <c r="Z1164"/>
      <c r="AA1164"/>
      <c r="AB1164"/>
      <c r="AC1164"/>
      <c r="AD1164"/>
      <c r="AE1164"/>
      <c r="AF1164"/>
      <c r="AG1164"/>
      <c r="AH1164"/>
      <c r="AI1164"/>
      <c r="AJ1164"/>
      <c r="AK1164"/>
      <c r="AL1164"/>
      <c r="AM1164"/>
      <c r="AN1164"/>
      <c r="AO1164"/>
      <c r="AP1164"/>
      <c r="AQ1164"/>
      <c r="AR1164"/>
      <c r="AS1164"/>
      <c r="AT1164"/>
      <c r="AU1164"/>
      <c r="AV1164"/>
      <c r="AW1164"/>
      <c r="AX1164"/>
      <c r="AY1164"/>
      <c r="AZ1164"/>
      <c r="BA1164"/>
      <c r="BB1164"/>
      <c r="BC1164"/>
      <c r="BD1164"/>
    </row>
    <row r="1165" spans="2:56" ht="15.75" customHeight="1">
      <c r="B1165" s="358"/>
      <c r="C1165" s="358"/>
      <c r="D1165" s="358"/>
      <c r="E1165" s="358"/>
      <c r="F1165" s="358"/>
      <c r="G1165" s="358"/>
      <c r="H1165" s="358"/>
      <c r="I1165" s="358"/>
      <c r="J1165" s="358"/>
      <c r="K1165" s="358"/>
      <c r="L1165" s="358"/>
      <c r="O1165"/>
      <c r="P1165"/>
      <c r="Q1165"/>
      <c r="R1165"/>
      <c r="S1165"/>
      <c r="T1165"/>
      <c r="U1165"/>
      <c r="V1165"/>
      <c r="W1165"/>
      <c r="X1165"/>
      <c r="Y1165"/>
      <c r="Z1165"/>
      <c r="AA1165"/>
      <c r="AB1165"/>
      <c r="AC1165"/>
      <c r="AD1165"/>
      <c r="AE1165"/>
      <c r="AF1165"/>
      <c r="AG1165"/>
      <c r="AH1165"/>
      <c r="AI1165"/>
      <c r="AJ1165"/>
      <c r="AK1165"/>
      <c r="AL1165"/>
      <c r="AM1165"/>
      <c r="AN1165"/>
      <c r="AO1165"/>
      <c r="AP1165"/>
      <c r="AQ1165"/>
      <c r="AR1165"/>
      <c r="AS1165"/>
      <c r="AT1165"/>
      <c r="AU1165"/>
      <c r="AV1165"/>
      <c r="AW1165"/>
      <c r="AX1165"/>
      <c r="AY1165"/>
      <c r="AZ1165"/>
      <c r="BA1165"/>
      <c r="BB1165"/>
      <c r="BC1165"/>
      <c r="BD1165"/>
    </row>
    <row r="1166" spans="2:56" ht="15.75" customHeight="1">
      <c r="B1166" s="358"/>
      <c r="C1166" s="358"/>
      <c r="D1166" s="358"/>
      <c r="E1166" s="358"/>
      <c r="F1166" s="358"/>
      <c r="G1166" s="358"/>
      <c r="H1166" s="358"/>
      <c r="I1166" s="358"/>
      <c r="J1166" s="358"/>
      <c r="K1166" s="358"/>
      <c r="W1166"/>
      <c r="X1166"/>
      <c r="Y1166"/>
      <c r="Z1166"/>
      <c r="AA1166"/>
      <c r="AB1166"/>
      <c r="AC1166"/>
      <c r="AD1166"/>
      <c r="AE1166"/>
      <c r="AF1166"/>
      <c r="AG1166"/>
      <c r="AH1166"/>
      <c r="AI1166"/>
      <c r="AJ1166"/>
      <c r="AK1166"/>
      <c r="AL1166"/>
      <c r="AM1166"/>
      <c r="AN1166"/>
      <c r="AO1166"/>
      <c r="AP1166"/>
      <c r="AQ1166"/>
      <c r="AR1166"/>
      <c r="AS1166"/>
      <c r="AT1166"/>
      <c r="AU1166"/>
      <c r="AV1166"/>
      <c r="AW1166"/>
      <c r="AX1166"/>
      <c r="AY1166"/>
      <c r="AZ1166"/>
      <c r="BA1166"/>
      <c r="BB1166"/>
      <c r="BC1166"/>
      <c r="BD1166"/>
    </row>
    <row r="1167" spans="2:56" ht="15.75" customHeight="1">
      <c r="W1167"/>
      <c r="X1167"/>
      <c r="Y1167"/>
      <c r="Z1167"/>
      <c r="AA1167"/>
      <c r="AB1167"/>
      <c r="AC1167"/>
      <c r="AD1167"/>
      <c r="AE1167"/>
      <c r="AF1167"/>
      <c r="AG1167"/>
      <c r="AH1167"/>
      <c r="AI1167"/>
      <c r="AJ1167"/>
      <c r="AK1167"/>
      <c r="AL1167"/>
      <c r="AM1167"/>
      <c r="AN1167"/>
      <c r="AO1167"/>
      <c r="AP1167"/>
      <c r="AQ1167"/>
      <c r="AR1167"/>
      <c r="AS1167"/>
      <c r="AT1167"/>
      <c r="AU1167"/>
      <c r="AV1167"/>
      <c r="AW1167"/>
      <c r="AX1167"/>
      <c r="AY1167"/>
      <c r="AZ1167"/>
      <c r="BA1167"/>
      <c r="BB1167"/>
      <c r="BC1167"/>
      <c r="BD1167"/>
    </row>
    <row r="1168" spans="2:56" ht="15.75" customHeight="1">
      <c r="B1168" s="358"/>
      <c r="C1168" s="358"/>
      <c r="D1168" s="358"/>
      <c r="E1168" s="358"/>
      <c r="F1168" s="358"/>
      <c r="G1168" s="358"/>
      <c r="H1168" s="358"/>
      <c r="I1168" s="358"/>
      <c r="J1168" s="358"/>
      <c r="K1168" s="358"/>
      <c r="L1168" s="358"/>
      <c r="W1168"/>
      <c r="X1168"/>
      <c r="Y1168"/>
      <c r="Z1168"/>
      <c r="AA1168"/>
      <c r="AB1168"/>
      <c r="AC1168"/>
      <c r="AD1168"/>
      <c r="AE1168"/>
      <c r="AF1168"/>
      <c r="AG1168"/>
      <c r="AH1168"/>
      <c r="AI1168"/>
      <c r="AJ1168"/>
      <c r="AK1168"/>
      <c r="AL1168"/>
      <c r="AM1168"/>
      <c r="AN1168"/>
      <c r="AO1168"/>
      <c r="AP1168"/>
      <c r="AQ1168"/>
      <c r="AR1168"/>
      <c r="AS1168"/>
      <c r="AT1168"/>
      <c r="AU1168"/>
      <c r="AV1168"/>
      <c r="AW1168"/>
      <c r="AX1168"/>
      <c r="AY1168"/>
      <c r="AZ1168"/>
      <c r="BA1168"/>
      <c r="BB1168"/>
      <c r="BC1168"/>
      <c r="BD1168"/>
    </row>
    <row r="1169" spans="2:56" ht="15.75" customHeight="1">
      <c r="W1169"/>
      <c r="X1169"/>
      <c r="Y1169"/>
      <c r="Z1169"/>
      <c r="AA1169"/>
      <c r="AB1169"/>
      <c r="AC1169"/>
      <c r="AD1169"/>
      <c r="AE1169"/>
      <c r="AF1169"/>
      <c r="AG1169"/>
      <c r="AH1169"/>
      <c r="AI1169"/>
      <c r="AJ1169"/>
      <c r="AK1169"/>
      <c r="AL1169"/>
      <c r="AM1169"/>
      <c r="AN1169"/>
      <c r="AO1169"/>
      <c r="AP1169"/>
      <c r="AQ1169"/>
      <c r="AR1169"/>
      <c r="AS1169"/>
      <c r="AT1169"/>
      <c r="AU1169"/>
      <c r="AV1169"/>
      <c r="AW1169"/>
      <c r="AX1169"/>
      <c r="AY1169"/>
      <c r="AZ1169"/>
      <c r="BA1169"/>
      <c r="BB1169"/>
      <c r="BC1169"/>
      <c r="BD1169"/>
    </row>
    <row r="1170" spans="2:56" ht="15.75" customHeight="1">
      <c r="W1170"/>
      <c r="X1170"/>
      <c r="Y1170"/>
      <c r="Z1170"/>
      <c r="AA1170"/>
      <c r="AB1170"/>
      <c r="AC1170"/>
      <c r="AD1170"/>
      <c r="AE1170"/>
      <c r="AF1170"/>
      <c r="AG1170"/>
      <c r="AH1170"/>
      <c r="AI1170"/>
      <c r="AJ1170"/>
      <c r="AK1170"/>
      <c r="AL1170"/>
      <c r="AM1170"/>
      <c r="AN1170"/>
      <c r="AO1170"/>
      <c r="AP1170"/>
      <c r="AQ1170"/>
      <c r="AR1170"/>
      <c r="AS1170"/>
      <c r="AT1170"/>
      <c r="AU1170"/>
      <c r="AV1170"/>
      <c r="AW1170"/>
      <c r="AX1170"/>
      <c r="AY1170"/>
      <c r="AZ1170"/>
      <c r="BA1170"/>
      <c r="BB1170"/>
      <c r="BC1170"/>
      <c r="BD1170"/>
    </row>
    <row r="1171" spans="2:56" ht="15.75" customHeight="1">
      <c r="B1171" s="358"/>
      <c r="C1171" s="358"/>
      <c r="D1171" s="358"/>
      <c r="E1171" s="358"/>
      <c r="F1171" s="358"/>
      <c r="G1171" s="358"/>
      <c r="H1171" s="358"/>
      <c r="I1171" s="358"/>
      <c r="J1171" s="358"/>
      <c r="K1171" s="358"/>
      <c r="W1171"/>
      <c r="X1171"/>
      <c r="Y1171"/>
      <c r="Z1171"/>
      <c r="AA1171"/>
      <c r="AB1171"/>
      <c r="AC1171"/>
      <c r="AD1171"/>
      <c r="AE1171"/>
      <c r="AF1171"/>
      <c r="AG1171"/>
      <c r="AH1171"/>
      <c r="AI1171"/>
      <c r="AJ1171"/>
      <c r="AK1171"/>
      <c r="AL1171"/>
      <c r="AM1171"/>
      <c r="AN1171"/>
      <c r="AO1171"/>
      <c r="AP1171"/>
      <c r="AQ1171"/>
      <c r="AR1171"/>
      <c r="AS1171"/>
      <c r="AT1171"/>
      <c r="AU1171"/>
      <c r="AV1171"/>
      <c r="AW1171"/>
      <c r="AX1171"/>
      <c r="AY1171"/>
      <c r="AZ1171"/>
      <c r="BA1171"/>
      <c r="BB1171"/>
      <c r="BC1171"/>
      <c r="BD1171"/>
    </row>
    <row r="1172" spans="2:56" ht="15.75" customHeight="1">
      <c r="B1172" s="358"/>
      <c r="C1172" s="358"/>
      <c r="D1172" s="358"/>
      <c r="E1172" s="358"/>
      <c r="F1172" s="358"/>
      <c r="G1172" s="358"/>
      <c r="W1172"/>
      <c r="X1172"/>
      <c r="Y1172"/>
      <c r="Z1172"/>
      <c r="AA1172"/>
      <c r="AB1172"/>
      <c r="AC1172"/>
      <c r="AD1172"/>
      <c r="AE1172"/>
      <c r="AF1172"/>
      <c r="AG1172"/>
      <c r="AH1172"/>
      <c r="AI1172"/>
      <c r="AJ1172"/>
      <c r="AK1172"/>
      <c r="AL1172"/>
      <c r="AM1172"/>
      <c r="AN1172"/>
      <c r="AO1172"/>
      <c r="AP1172"/>
      <c r="AQ1172"/>
      <c r="AR1172"/>
      <c r="AS1172"/>
      <c r="AT1172"/>
      <c r="AU1172"/>
      <c r="AV1172"/>
      <c r="AW1172"/>
      <c r="AX1172"/>
      <c r="AY1172"/>
      <c r="AZ1172"/>
      <c r="BA1172"/>
      <c r="BB1172"/>
      <c r="BC1172"/>
      <c r="BD1172"/>
    </row>
    <row r="1173" spans="2:56" ht="15.75" customHeight="1">
      <c r="B1173" s="358"/>
      <c r="C1173" s="358"/>
      <c r="D1173" s="358"/>
      <c r="E1173" s="358"/>
      <c r="F1173" s="358"/>
      <c r="G1173" s="358"/>
      <c r="H1173" s="358"/>
      <c r="W1173"/>
      <c r="X1173"/>
      <c r="Y1173"/>
      <c r="Z1173"/>
      <c r="AA1173"/>
      <c r="AB1173"/>
      <c r="AC1173"/>
      <c r="AD1173"/>
      <c r="AE1173"/>
      <c r="AF1173"/>
      <c r="AG1173"/>
      <c r="AH1173"/>
      <c r="AI1173"/>
      <c r="AJ1173"/>
      <c r="AK1173"/>
      <c r="AL1173"/>
      <c r="AM1173"/>
      <c r="AN1173"/>
      <c r="AO1173"/>
      <c r="AP1173"/>
      <c r="AQ1173"/>
      <c r="AR1173"/>
      <c r="AS1173"/>
      <c r="AT1173"/>
      <c r="AU1173"/>
      <c r="AV1173"/>
      <c r="AW1173"/>
      <c r="AX1173"/>
      <c r="AY1173"/>
      <c r="AZ1173"/>
      <c r="BA1173"/>
      <c r="BB1173"/>
      <c r="BC1173"/>
      <c r="BD1173"/>
    </row>
    <row r="1174" spans="2:56" ht="15.75" customHeight="1">
      <c r="W1174"/>
      <c r="X1174"/>
      <c r="Y1174"/>
      <c r="Z1174"/>
      <c r="AA1174"/>
      <c r="AB1174"/>
      <c r="AC1174"/>
      <c r="AD1174"/>
      <c r="AE1174"/>
      <c r="AF1174"/>
      <c r="AG1174"/>
      <c r="AH1174"/>
      <c r="AI1174"/>
      <c r="AJ1174"/>
      <c r="AK1174"/>
      <c r="AL1174"/>
      <c r="AM1174"/>
      <c r="AN1174"/>
      <c r="AO1174"/>
      <c r="AP1174"/>
      <c r="AQ1174"/>
      <c r="AR1174"/>
      <c r="AS1174"/>
      <c r="AT1174"/>
      <c r="AU1174"/>
      <c r="AV1174"/>
      <c r="AW1174"/>
      <c r="AX1174"/>
      <c r="AY1174"/>
      <c r="AZ1174"/>
      <c r="BA1174"/>
      <c r="BB1174"/>
      <c r="BC1174"/>
      <c r="BD1174"/>
    </row>
    <row r="1175" spans="2:56" ht="15.75" customHeight="1">
      <c r="B1175" s="358"/>
      <c r="C1175" s="358"/>
      <c r="D1175" s="358"/>
      <c r="E1175" s="358"/>
      <c r="W1175"/>
      <c r="X1175"/>
      <c r="Y1175"/>
      <c r="Z1175"/>
      <c r="AA1175"/>
      <c r="AB1175"/>
      <c r="AC1175"/>
      <c r="AD1175"/>
      <c r="AE1175"/>
      <c r="AF1175"/>
      <c r="AG1175"/>
      <c r="AH1175"/>
      <c r="AI1175"/>
      <c r="AJ1175"/>
      <c r="AK1175"/>
      <c r="AL1175"/>
      <c r="AM1175"/>
      <c r="AN1175"/>
      <c r="AO1175"/>
      <c r="AP1175"/>
      <c r="AQ1175"/>
      <c r="AR1175"/>
      <c r="AS1175"/>
      <c r="AT1175"/>
      <c r="AU1175"/>
      <c r="AV1175"/>
      <c r="AW1175"/>
      <c r="AX1175"/>
      <c r="AY1175"/>
      <c r="AZ1175"/>
      <c r="BA1175"/>
      <c r="BB1175"/>
      <c r="BC1175"/>
      <c r="BD1175"/>
    </row>
    <row r="1176" spans="2:56" ht="15.75" customHeight="1">
      <c r="W1176"/>
      <c r="X1176"/>
      <c r="Y1176"/>
      <c r="Z1176"/>
      <c r="AA1176"/>
      <c r="AB1176"/>
      <c r="AC1176"/>
      <c r="AD1176"/>
      <c r="AE1176"/>
      <c r="AF1176"/>
      <c r="AG1176"/>
      <c r="AH1176"/>
      <c r="AI1176"/>
      <c r="AJ1176"/>
      <c r="AK1176"/>
      <c r="AL1176"/>
      <c r="AM1176"/>
      <c r="AN1176"/>
      <c r="AO1176"/>
      <c r="AP1176"/>
      <c r="AQ1176"/>
      <c r="AR1176"/>
      <c r="AS1176"/>
      <c r="AT1176"/>
      <c r="AU1176"/>
      <c r="AV1176"/>
      <c r="AW1176"/>
      <c r="AX1176"/>
      <c r="AY1176"/>
      <c r="AZ1176"/>
      <c r="BA1176"/>
      <c r="BB1176"/>
      <c r="BC1176"/>
      <c r="BD1176"/>
    </row>
    <row r="1177" spans="2:56" ht="15.75" customHeight="1">
      <c r="W1177"/>
      <c r="X1177"/>
      <c r="Y1177"/>
      <c r="Z1177"/>
      <c r="AA1177"/>
      <c r="AB1177"/>
      <c r="AC1177"/>
      <c r="AD1177"/>
      <c r="AE1177"/>
      <c r="AF1177"/>
      <c r="AG1177"/>
      <c r="AH1177"/>
      <c r="AI1177"/>
      <c r="AJ1177"/>
      <c r="AK1177"/>
      <c r="AL1177"/>
      <c r="AM1177"/>
      <c r="AN1177"/>
      <c r="AO1177"/>
      <c r="AP1177"/>
      <c r="AQ1177"/>
      <c r="AR1177"/>
      <c r="AS1177"/>
      <c r="AT1177"/>
      <c r="AU1177"/>
      <c r="AV1177"/>
      <c r="AW1177"/>
      <c r="AX1177"/>
      <c r="AY1177"/>
      <c r="AZ1177"/>
      <c r="BA1177"/>
      <c r="BB1177"/>
      <c r="BC1177"/>
      <c r="BD1177"/>
    </row>
    <row r="1178" spans="2:56" ht="15.75" customHeight="1">
      <c r="W1178"/>
      <c r="X1178"/>
      <c r="Y1178"/>
      <c r="Z1178"/>
      <c r="AA1178"/>
      <c r="AB1178"/>
      <c r="AC1178"/>
      <c r="AD1178"/>
      <c r="AE1178"/>
      <c r="AF1178"/>
      <c r="AG1178"/>
      <c r="AH1178"/>
      <c r="AI1178"/>
      <c r="AJ1178"/>
      <c r="AK1178"/>
      <c r="AL1178"/>
      <c r="AM1178"/>
      <c r="AN1178"/>
      <c r="AO1178"/>
      <c r="AP1178"/>
      <c r="AQ1178"/>
      <c r="AR1178"/>
      <c r="AS1178"/>
      <c r="AT1178"/>
      <c r="AU1178"/>
      <c r="AV1178"/>
      <c r="AW1178"/>
      <c r="AX1178"/>
      <c r="AY1178"/>
      <c r="AZ1178"/>
      <c r="BA1178"/>
      <c r="BB1178"/>
      <c r="BC1178"/>
      <c r="BD1178"/>
    </row>
    <row r="1179" spans="2:56" ht="15.75" customHeight="1">
      <c r="Z1179"/>
      <c r="AA1179"/>
      <c r="AB1179"/>
      <c r="AC1179"/>
      <c r="AD1179"/>
      <c r="AE1179"/>
      <c r="AF1179"/>
      <c r="AG1179"/>
      <c r="AH1179"/>
      <c r="AI1179"/>
      <c r="AJ1179"/>
      <c r="AK1179"/>
      <c r="AL1179"/>
      <c r="AM1179"/>
      <c r="AN1179"/>
      <c r="AO1179"/>
      <c r="AP1179"/>
      <c r="AQ1179"/>
      <c r="AR1179"/>
      <c r="AS1179"/>
      <c r="AT1179"/>
      <c r="AU1179"/>
      <c r="AV1179"/>
      <c r="AW1179"/>
      <c r="AX1179"/>
      <c r="AY1179"/>
      <c r="AZ1179"/>
      <c r="BA1179"/>
      <c r="BB1179"/>
      <c r="BC1179"/>
      <c r="BD1179"/>
    </row>
    <row r="1180" spans="2:56" ht="15.75" customHeight="1">
      <c r="Z1180"/>
      <c r="AA1180"/>
      <c r="AB1180"/>
      <c r="AC1180"/>
      <c r="AD1180"/>
      <c r="AE1180"/>
      <c r="AF1180"/>
      <c r="AG1180"/>
      <c r="AH1180"/>
      <c r="AI1180"/>
      <c r="AJ1180"/>
      <c r="AK1180"/>
      <c r="AL1180"/>
      <c r="AM1180"/>
      <c r="AN1180"/>
      <c r="AO1180"/>
      <c r="AP1180"/>
      <c r="AQ1180"/>
      <c r="AR1180"/>
      <c r="AS1180"/>
      <c r="AT1180"/>
      <c r="AU1180"/>
      <c r="AV1180"/>
      <c r="AW1180"/>
      <c r="AX1180"/>
      <c r="AY1180"/>
      <c r="AZ1180"/>
      <c r="BA1180"/>
      <c r="BB1180"/>
      <c r="BC1180"/>
      <c r="BD1180"/>
    </row>
    <row r="1181" spans="2:56" ht="15.75" customHeight="1">
      <c r="Z1181"/>
      <c r="AA1181"/>
      <c r="AB1181"/>
      <c r="AC1181"/>
      <c r="AD1181"/>
      <c r="AE1181"/>
      <c r="AF1181"/>
      <c r="AG1181"/>
      <c r="AH1181"/>
      <c r="AI1181"/>
      <c r="AJ1181"/>
      <c r="AK1181"/>
      <c r="AL1181"/>
      <c r="AM1181"/>
      <c r="AN1181"/>
      <c r="AO1181"/>
      <c r="AP1181"/>
      <c r="AQ1181"/>
      <c r="AR1181"/>
      <c r="AS1181"/>
      <c r="AT1181"/>
      <c r="AU1181"/>
      <c r="AV1181"/>
      <c r="AW1181"/>
      <c r="AX1181"/>
      <c r="AY1181"/>
      <c r="AZ1181"/>
      <c r="BA1181"/>
      <c r="BB1181"/>
      <c r="BC1181"/>
      <c r="BD1181"/>
    </row>
    <row r="1182" spans="2:56" ht="15.75" customHeight="1">
      <c r="Z1182"/>
      <c r="AA1182"/>
      <c r="AB1182"/>
      <c r="AC1182"/>
      <c r="AD1182"/>
      <c r="AE1182"/>
      <c r="AF1182"/>
      <c r="AG1182"/>
      <c r="AH1182"/>
      <c r="AI1182"/>
      <c r="AJ1182"/>
      <c r="AK1182"/>
      <c r="AL1182"/>
      <c r="AM1182"/>
      <c r="AN1182"/>
      <c r="AO1182"/>
      <c r="AP1182"/>
      <c r="AQ1182"/>
      <c r="AR1182"/>
      <c r="AS1182"/>
      <c r="AT1182"/>
      <c r="AU1182"/>
      <c r="AV1182"/>
      <c r="AW1182"/>
      <c r="AX1182"/>
      <c r="AY1182"/>
      <c r="AZ1182"/>
      <c r="BA1182"/>
      <c r="BB1182"/>
      <c r="BC1182"/>
      <c r="BD1182"/>
    </row>
    <row r="1183" spans="2:56" ht="15.75" customHeight="1">
      <c r="Z1183"/>
      <c r="AA1183"/>
      <c r="AB1183"/>
      <c r="AC1183"/>
      <c r="AD1183"/>
      <c r="AE1183"/>
      <c r="AF1183"/>
      <c r="AG1183"/>
      <c r="AH1183"/>
      <c r="AI1183"/>
      <c r="AJ1183"/>
      <c r="AK1183"/>
      <c r="AL1183"/>
      <c r="AM1183"/>
      <c r="AN1183"/>
      <c r="AO1183"/>
      <c r="AP1183"/>
      <c r="AQ1183"/>
      <c r="AR1183"/>
      <c r="AS1183"/>
      <c r="AT1183"/>
      <c r="AU1183"/>
      <c r="AV1183"/>
      <c r="AW1183"/>
      <c r="AX1183"/>
      <c r="AY1183"/>
      <c r="AZ1183"/>
      <c r="BA1183"/>
      <c r="BB1183"/>
      <c r="BC1183"/>
      <c r="BD1183"/>
    </row>
    <row r="1184" spans="2:56" ht="15.75" customHeight="1">
      <c r="Z1184"/>
      <c r="AA1184"/>
      <c r="AB1184"/>
      <c r="AC1184"/>
      <c r="AD1184"/>
      <c r="AE1184"/>
      <c r="AF1184"/>
      <c r="AG1184"/>
      <c r="AH1184"/>
      <c r="AI1184"/>
      <c r="AJ1184"/>
      <c r="AK1184"/>
      <c r="AL1184"/>
      <c r="AM1184"/>
      <c r="AN1184"/>
      <c r="AO1184"/>
      <c r="AP1184"/>
      <c r="AQ1184"/>
      <c r="AR1184"/>
      <c r="AS1184"/>
      <c r="AT1184"/>
      <c r="AU1184"/>
      <c r="AV1184"/>
      <c r="AW1184"/>
      <c r="AX1184"/>
      <c r="AY1184"/>
      <c r="AZ1184"/>
      <c r="BA1184"/>
      <c r="BB1184"/>
      <c r="BC1184"/>
      <c r="BD1184"/>
    </row>
    <row r="1185" spans="26:56" ht="15.75" customHeight="1">
      <c r="Z1185"/>
      <c r="AA1185"/>
      <c r="AB1185"/>
      <c r="AC1185"/>
      <c r="AD1185"/>
      <c r="AE1185"/>
      <c r="AF1185"/>
      <c r="AG1185"/>
      <c r="AH1185"/>
      <c r="AI1185"/>
      <c r="AJ1185"/>
      <c r="AK1185"/>
      <c r="AL1185"/>
      <c r="AM1185"/>
      <c r="AN1185"/>
      <c r="AO1185"/>
      <c r="AP1185"/>
      <c r="AQ1185"/>
      <c r="AR1185"/>
      <c r="AS1185"/>
      <c r="AT1185"/>
      <c r="AU1185"/>
      <c r="AV1185"/>
      <c r="AW1185"/>
      <c r="AX1185"/>
      <c r="AY1185"/>
      <c r="AZ1185"/>
      <c r="BA1185"/>
      <c r="BB1185"/>
      <c r="BC1185"/>
      <c r="BD1185"/>
    </row>
    <row r="1186" spans="26:56" ht="15.75" customHeight="1">
      <c r="Z1186"/>
      <c r="AA1186"/>
      <c r="AB1186"/>
      <c r="AC1186"/>
      <c r="AD1186"/>
      <c r="AE1186"/>
      <c r="AF1186"/>
      <c r="AG1186"/>
      <c r="AH1186"/>
      <c r="AI1186"/>
      <c r="AJ1186"/>
      <c r="AK1186"/>
      <c r="AL1186"/>
      <c r="AM1186"/>
      <c r="AN1186"/>
      <c r="AO1186"/>
      <c r="AP1186"/>
      <c r="AQ1186"/>
      <c r="AR1186"/>
      <c r="AS1186"/>
      <c r="AT1186"/>
      <c r="AU1186"/>
      <c r="AV1186"/>
      <c r="AW1186"/>
      <c r="AX1186"/>
      <c r="AY1186"/>
      <c r="AZ1186"/>
      <c r="BA1186"/>
      <c r="BB1186"/>
      <c r="BC1186"/>
      <c r="BD1186"/>
    </row>
    <row r="1187" spans="26:56" ht="15.75" customHeight="1">
      <c r="Z1187"/>
      <c r="AA1187"/>
      <c r="AB1187"/>
      <c r="AC1187"/>
      <c r="AD1187"/>
      <c r="AE1187"/>
      <c r="AF1187"/>
      <c r="AG1187"/>
      <c r="AH1187"/>
      <c r="AI1187"/>
      <c r="AJ1187"/>
      <c r="AK1187"/>
      <c r="AL1187"/>
      <c r="AM1187"/>
      <c r="AN1187"/>
      <c r="AO1187"/>
      <c r="AP1187"/>
      <c r="AQ1187"/>
      <c r="AR1187"/>
      <c r="AS1187"/>
      <c r="AT1187"/>
      <c r="AU1187"/>
      <c r="AV1187"/>
      <c r="AW1187"/>
      <c r="AX1187"/>
      <c r="AY1187"/>
      <c r="AZ1187"/>
      <c r="BA1187"/>
      <c r="BB1187"/>
      <c r="BC1187"/>
      <c r="BD1187"/>
    </row>
    <row r="1188" spans="26:56" ht="15.75" customHeight="1">
      <c r="Z1188"/>
      <c r="AA1188"/>
      <c r="AB1188"/>
      <c r="AC1188"/>
      <c r="AD1188"/>
      <c r="AE1188"/>
      <c r="AF1188"/>
      <c r="AG1188"/>
      <c r="AH1188"/>
      <c r="AI1188"/>
      <c r="AJ1188"/>
      <c r="AK1188"/>
      <c r="AL1188"/>
      <c r="AM1188"/>
      <c r="AN1188"/>
      <c r="AO1188"/>
      <c r="AP1188"/>
      <c r="AQ1188"/>
      <c r="AR1188"/>
      <c r="AS1188"/>
      <c r="AT1188"/>
      <c r="AU1188"/>
      <c r="AV1188"/>
      <c r="AW1188"/>
      <c r="AX1188"/>
      <c r="AY1188"/>
      <c r="AZ1188"/>
      <c r="BA1188"/>
      <c r="BB1188"/>
      <c r="BC1188"/>
      <c r="BD1188"/>
    </row>
    <row r="1189" spans="26:56" ht="15.75" customHeight="1">
      <c r="Z1189"/>
      <c r="AA1189"/>
      <c r="AB1189"/>
      <c r="AC1189"/>
      <c r="AD1189"/>
      <c r="AE1189"/>
      <c r="AF1189"/>
      <c r="AG1189"/>
      <c r="AH1189"/>
      <c r="AI1189"/>
      <c r="AJ1189"/>
      <c r="AK1189"/>
      <c r="AL1189"/>
      <c r="AM1189"/>
      <c r="AN1189"/>
      <c r="AO1189"/>
      <c r="AP1189"/>
      <c r="AQ1189"/>
      <c r="AR1189"/>
      <c r="AS1189"/>
      <c r="AT1189"/>
      <c r="AU1189"/>
      <c r="AV1189"/>
      <c r="AW1189"/>
      <c r="AX1189"/>
      <c r="AY1189"/>
      <c r="AZ1189"/>
      <c r="BA1189"/>
      <c r="BB1189"/>
      <c r="BC1189"/>
      <c r="BD1189"/>
    </row>
    <row r="1190" spans="26:56" ht="15.75" customHeight="1">
      <c r="Z1190"/>
      <c r="AA1190"/>
      <c r="AB1190"/>
      <c r="AC1190"/>
      <c r="AD1190"/>
      <c r="AE1190"/>
      <c r="AF1190"/>
      <c r="AG1190"/>
      <c r="AH1190"/>
      <c r="AI1190"/>
      <c r="AJ1190"/>
      <c r="AK1190"/>
      <c r="AL1190"/>
      <c r="AM1190"/>
      <c r="AN1190"/>
      <c r="AO1190"/>
      <c r="AP1190"/>
      <c r="AQ1190"/>
      <c r="AR1190"/>
      <c r="AS1190"/>
      <c r="AT1190"/>
      <c r="AU1190"/>
      <c r="AV1190"/>
      <c r="AW1190"/>
      <c r="AX1190"/>
      <c r="AY1190"/>
      <c r="AZ1190"/>
      <c r="BA1190"/>
      <c r="BB1190"/>
      <c r="BC1190"/>
      <c r="BD1190"/>
    </row>
    <row r="1191" spans="26:56" ht="15.75" customHeight="1">
      <c r="Z1191"/>
      <c r="AA1191"/>
      <c r="AB1191"/>
      <c r="AC1191"/>
      <c r="AD1191"/>
      <c r="AE1191"/>
      <c r="AF1191"/>
      <c r="AG1191"/>
      <c r="AH1191"/>
      <c r="AI1191"/>
      <c r="AJ1191"/>
      <c r="AK1191"/>
      <c r="AL1191"/>
      <c r="AM1191"/>
      <c r="AN1191"/>
      <c r="AO1191"/>
      <c r="AP1191"/>
      <c r="AQ1191"/>
      <c r="AR1191"/>
      <c r="AS1191"/>
      <c r="AT1191"/>
      <c r="AU1191"/>
      <c r="AV1191"/>
      <c r="AW1191"/>
      <c r="AX1191"/>
      <c r="AY1191"/>
      <c r="AZ1191"/>
      <c r="BA1191"/>
      <c r="BB1191"/>
      <c r="BC1191"/>
      <c r="BD1191"/>
    </row>
    <row r="1192" spans="26:56" ht="15.75" customHeight="1">
      <c r="Z1192"/>
      <c r="AA1192"/>
      <c r="AB1192"/>
      <c r="AC1192"/>
      <c r="AD1192"/>
      <c r="AE1192"/>
      <c r="AF1192"/>
      <c r="AG1192"/>
      <c r="AH1192"/>
      <c r="AI1192"/>
      <c r="AJ1192"/>
      <c r="AK1192"/>
      <c r="AL1192"/>
      <c r="AM1192"/>
      <c r="AN1192"/>
      <c r="AO1192"/>
      <c r="AP1192"/>
      <c r="AQ1192"/>
      <c r="AR1192"/>
      <c r="AS1192"/>
      <c r="AT1192"/>
      <c r="AU1192"/>
      <c r="AV1192"/>
      <c r="AW1192"/>
      <c r="AX1192"/>
      <c r="AY1192"/>
      <c r="AZ1192"/>
      <c r="BA1192"/>
      <c r="BB1192"/>
      <c r="BC1192"/>
      <c r="BD1192"/>
    </row>
    <row r="1193" spans="26:56" ht="15.75" customHeight="1">
      <c r="Z1193"/>
      <c r="AA1193"/>
      <c r="AB1193"/>
      <c r="AC1193"/>
      <c r="AD1193"/>
      <c r="AE1193"/>
      <c r="AF1193"/>
      <c r="AG1193"/>
      <c r="AH1193"/>
      <c r="AI1193"/>
      <c r="AJ1193"/>
      <c r="AK1193"/>
      <c r="AL1193"/>
      <c r="AM1193"/>
      <c r="AN1193"/>
      <c r="AO1193"/>
      <c r="AP1193"/>
      <c r="AQ1193"/>
      <c r="AR1193"/>
      <c r="AS1193"/>
      <c r="AT1193"/>
      <c r="AU1193"/>
      <c r="AV1193"/>
      <c r="AW1193"/>
      <c r="AX1193"/>
      <c r="AY1193"/>
      <c r="AZ1193"/>
      <c r="BA1193"/>
      <c r="BB1193"/>
      <c r="BC1193"/>
      <c r="BD1193"/>
    </row>
    <row r="1194" spans="26:56" ht="15.75" customHeight="1">
      <c r="Z1194"/>
      <c r="AA1194"/>
      <c r="AB1194"/>
      <c r="AC1194"/>
      <c r="AD1194"/>
      <c r="AE1194"/>
      <c r="AF1194"/>
      <c r="AG1194"/>
      <c r="AH1194"/>
      <c r="AI1194"/>
      <c r="AJ1194"/>
      <c r="AK1194"/>
      <c r="AL1194"/>
      <c r="AM1194"/>
      <c r="AN1194"/>
      <c r="AO1194"/>
      <c r="AP1194"/>
      <c r="AQ1194"/>
      <c r="AR1194"/>
      <c r="AS1194"/>
      <c r="AT1194"/>
      <c r="AU1194"/>
      <c r="AV1194"/>
      <c r="AW1194"/>
      <c r="AX1194"/>
      <c r="AY1194"/>
      <c r="AZ1194"/>
      <c r="BA1194"/>
      <c r="BB1194"/>
      <c r="BC1194"/>
      <c r="BD1194"/>
    </row>
    <row r="1195" spans="26:56" ht="15.75" customHeight="1"/>
    <row r="1196" spans="26:56" ht="15.75" customHeight="1"/>
    <row r="1197" spans="26:56" ht="15.75" customHeight="1"/>
    <row r="1198" spans="26:56" ht="15.75" customHeight="1"/>
    <row r="1199" spans="26:56" ht="15.75" customHeight="1"/>
    <row r="1200" spans="26:56" ht="15.75" customHeight="1"/>
    <row r="1201" ht="15.75" customHeight="1"/>
    <row r="1202" ht="15.75" customHeight="1"/>
    <row r="1203" ht="15.75" customHeight="1"/>
    <row r="1204" ht="15.75" customHeight="1"/>
    <row r="1205" ht="15.75" customHeight="1"/>
    <row r="1206" ht="15.75" customHeight="1"/>
    <row r="1207" ht="15.75" customHeight="1"/>
    <row r="1208" ht="15.75" customHeight="1"/>
    <row r="1209" ht="15.75" customHeight="1"/>
    <row r="1210" ht="15.75" customHeight="1"/>
    <row r="1211" ht="15.75" customHeight="1"/>
    <row r="1212" ht="15.75" customHeight="1"/>
    <row r="1213" ht="15.75" customHeight="1"/>
    <row r="1214" ht="15.75" customHeight="1"/>
    <row r="1215" ht="15.75" customHeight="1"/>
    <row r="1216" ht="15.75" customHeight="1"/>
    <row r="1217" ht="15.75" customHeight="1"/>
    <row r="1218" ht="15.75" customHeight="1"/>
    <row r="1219" ht="15.75" customHeight="1"/>
    <row r="1220" ht="15.75" customHeight="1"/>
    <row r="1221" ht="15.75" customHeight="1"/>
    <row r="1222" ht="15.75" customHeight="1"/>
    <row r="1223" ht="15.75" customHeight="1"/>
    <row r="1224" ht="15.75" customHeight="1"/>
    <row r="1225" ht="15.75" customHeight="1"/>
    <row r="1226" ht="15.75" customHeight="1"/>
    <row r="1227" ht="15.75" customHeight="1"/>
    <row r="1228" ht="15.75" customHeight="1"/>
    <row r="1229" ht="15.75" customHeight="1"/>
    <row r="1230" ht="15.75" customHeight="1"/>
    <row r="1231" ht="15.75" customHeight="1"/>
    <row r="1232" ht="15.75" customHeight="1"/>
    <row r="1233" ht="15.75" customHeight="1"/>
    <row r="1234" ht="15.75" customHeight="1"/>
    <row r="1235" ht="15.75" customHeight="1"/>
    <row r="1236" ht="15.75" customHeight="1"/>
    <row r="1237" ht="15.75" customHeight="1"/>
    <row r="1238" ht="15.75" customHeight="1"/>
    <row r="1239" ht="15.75" customHeight="1"/>
    <row r="1240" ht="15.75" customHeight="1"/>
    <row r="1241" ht="15.75" customHeight="1"/>
    <row r="1242" ht="15.75" customHeight="1"/>
    <row r="1243" ht="15.75" customHeight="1"/>
    <row r="1244" ht="15.75" customHeight="1"/>
    <row r="1245" ht="15.75" customHeight="1"/>
    <row r="1246" ht="15.75" customHeight="1"/>
    <row r="1247" ht="15.75" customHeight="1"/>
    <row r="1248" ht="15.75" customHeight="1"/>
    <row r="1249" ht="15.75" customHeight="1"/>
    <row r="1250" ht="15.75" customHeight="1"/>
    <row r="1251" ht="15.75" customHeight="1"/>
    <row r="1252" ht="15.75" customHeight="1"/>
    <row r="1253" ht="15.75" customHeight="1"/>
    <row r="1254" ht="15.75" customHeight="1"/>
    <row r="1255" ht="15.75" customHeight="1"/>
    <row r="1256" ht="15.75" customHeight="1"/>
    <row r="1257" ht="15.75" customHeight="1"/>
    <row r="1258" ht="15.75" customHeight="1"/>
    <row r="1259" ht="15.75" customHeight="1"/>
    <row r="1260" ht="15.75" customHeight="1"/>
    <row r="1261" ht="15.75" customHeight="1"/>
    <row r="1262" ht="15.75" customHeight="1"/>
    <row r="1263" ht="15.75" customHeight="1"/>
    <row r="1264" ht="15.75" customHeight="1"/>
    <row r="1265" ht="15.75" customHeight="1"/>
    <row r="1266" ht="15.75" customHeight="1"/>
    <row r="1267" ht="15.75" customHeight="1"/>
    <row r="1268" ht="15.75" customHeight="1"/>
    <row r="1269" ht="15.75" customHeight="1"/>
    <row r="1270" ht="15.75" customHeight="1"/>
    <row r="1271" ht="15.75" customHeight="1"/>
    <row r="1272" ht="15.75" customHeight="1"/>
    <row r="1273" ht="15.75" customHeight="1"/>
    <row r="1274" ht="15.75" customHeight="1"/>
    <row r="1275" ht="15.75" customHeight="1"/>
    <row r="1276" ht="15.75" customHeight="1"/>
    <row r="1277" ht="15.75" customHeight="1"/>
    <row r="1278" ht="15.75" customHeight="1"/>
    <row r="1279" ht="15.75" customHeight="1"/>
    <row r="1280" ht="15.75" customHeight="1"/>
    <row r="1281" ht="15.75" customHeight="1"/>
    <row r="1282" ht="15.75" customHeight="1"/>
    <row r="1283" ht="15.75" customHeight="1"/>
    <row r="1284" ht="15.75" customHeight="1"/>
    <row r="1285" ht="15.75" customHeight="1"/>
    <row r="1286" ht="15.75" customHeight="1"/>
    <row r="1287" ht="15.75" customHeight="1"/>
    <row r="1288" ht="15.75" customHeight="1"/>
    <row r="1289" ht="15.75" customHeight="1"/>
    <row r="1290" ht="15.75" customHeight="1"/>
    <row r="1291" ht="15.75" customHeight="1"/>
    <row r="1292" ht="15.75" customHeight="1"/>
    <row r="1293" ht="15.75" customHeight="1"/>
    <row r="1294" ht="15.75" customHeight="1"/>
    <row r="1295" ht="15.75" customHeight="1"/>
    <row r="1296" ht="15.75" customHeight="1"/>
    <row r="1297" ht="15.75" customHeight="1"/>
    <row r="1298" ht="15.75" customHeight="1"/>
    <row r="1299" ht="15.75" customHeight="1"/>
    <row r="1300" ht="15.75" customHeight="1"/>
    <row r="1301" ht="15.75" customHeight="1"/>
    <row r="1302" ht="15.75" customHeight="1"/>
    <row r="1303" ht="15.75" customHeight="1"/>
    <row r="1304" ht="15.75" customHeight="1"/>
    <row r="1305" ht="15.75" customHeight="1"/>
    <row r="1306" ht="15.75" customHeight="1"/>
    <row r="1307" ht="15.75" customHeight="1"/>
    <row r="1308" ht="15.75" customHeight="1"/>
    <row r="1309" ht="15.75" customHeight="1"/>
    <row r="1310" ht="15.75" customHeight="1"/>
    <row r="1311" ht="15.75" customHeight="1"/>
    <row r="1312" ht="15.75" customHeight="1"/>
    <row r="1313" ht="15.75" customHeight="1"/>
    <row r="1314" ht="15.75" customHeight="1"/>
    <row r="1315" ht="15.75" customHeight="1"/>
    <row r="1316" ht="15.75" customHeight="1"/>
    <row r="1317" ht="15.75" customHeight="1"/>
    <row r="1318" ht="15.75" customHeight="1"/>
    <row r="1319" ht="15.75" customHeight="1"/>
    <row r="1320" ht="15.75" customHeight="1"/>
    <row r="1321" ht="15.75" customHeight="1"/>
    <row r="1322" ht="15.75" customHeight="1"/>
    <row r="1323" ht="15.75" customHeight="1"/>
    <row r="1324" ht="15.75" customHeight="1"/>
    <row r="1325" ht="15.75" customHeight="1"/>
    <row r="1326" ht="15.75" customHeight="1"/>
    <row r="1327" ht="15.75" customHeight="1"/>
    <row r="1328" ht="15.75" customHeight="1"/>
    <row r="1329" ht="15.75" customHeight="1"/>
    <row r="1330" ht="15.75" customHeight="1"/>
    <row r="1331" ht="15.75" customHeight="1"/>
    <row r="1332" ht="15.75" customHeight="1"/>
    <row r="1333" ht="15.75" customHeight="1"/>
    <row r="1334" ht="15.75" customHeight="1"/>
    <row r="1335" ht="15.75" customHeight="1"/>
    <row r="1336" ht="15.75" customHeight="1"/>
    <row r="1337" ht="15.75" customHeight="1"/>
    <row r="1338" ht="15.75" customHeight="1"/>
    <row r="1339" ht="15.75" customHeight="1"/>
  </sheetData>
  <mergeCells count="58">
    <mergeCell ref="B1171:K1171"/>
    <mergeCell ref="B1172:G1172"/>
    <mergeCell ref="B1173:H1173"/>
    <mergeCell ref="B1175:E1175"/>
    <mergeCell ref="B1161:K1161"/>
    <mergeCell ref="B1162:H1162"/>
    <mergeCell ref="B1164:F1164"/>
    <mergeCell ref="B1165:L1165"/>
    <mergeCell ref="B1166:K1166"/>
    <mergeCell ref="B1168:L1168"/>
    <mergeCell ref="B1160:J1160"/>
    <mergeCell ref="B1143:E1143"/>
    <mergeCell ref="B1144:K1144"/>
    <mergeCell ref="B1145:M1145"/>
    <mergeCell ref="B1147:M1147"/>
    <mergeCell ref="B1148:H1148"/>
    <mergeCell ref="B1150:E1150"/>
    <mergeCell ref="B1151:K1151"/>
    <mergeCell ref="B1153:L1153"/>
    <mergeCell ref="B1156:G1156"/>
    <mergeCell ref="B1158:G1158"/>
    <mergeCell ref="B1159:J1159"/>
    <mergeCell ref="B1141:I1141"/>
    <mergeCell ref="B1048:L1048"/>
    <mergeCell ref="O1048:Q1048"/>
    <mergeCell ref="B1049:K1049"/>
    <mergeCell ref="B1051:L1051"/>
    <mergeCell ref="B1054:K1054"/>
    <mergeCell ref="B1055:G1055"/>
    <mergeCell ref="B1056:H1056"/>
    <mergeCell ref="B1058:E1058"/>
    <mergeCell ref="B1136:K1136"/>
    <mergeCell ref="B1138:K1138"/>
    <mergeCell ref="B1139:H1139"/>
    <mergeCell ref="B1047:F1047"/>
    <mergeCell ref="B1030:M1030"/>
    <mergeCell ref="B1031:H1031"/>
    <mergeCell ref="B1033:E1033"/>
    <mergeCell ref="B1034:K1034"/>
    <mergeCell ref="B1036:L1036"/>
    <mergeCell ref="B1039:G1039"/>
    <mergeCell ref="B1041:G1041"/>
    <mergeCell ref="B1042:J1042"/>
    <mergeCell ref="B1043:J1043"/>
    <mergeCell ref="B1044:K1044"/>
    <mergeCell ref="B1045:H1045"/>
    <mergeCell ref="B1028:M1028"/>
    <mergeCell ref="D345:F345"/>
    <mergeCell ref="D346:L346"/>
    <mergeCell ref="D348:J348"/>
    <mergeCell ref="D349:H349"/>
    <mergeCell ref="B1018:I1018"/>
    <mergeCell ref="B1019:K1019"/>
    <mergeCell ref="B1021:K1021"/>
    <mergeCell ref="B1022:H1022"/>
    <mergeCell ref="B1024:I1024"/>
    <mergeCell ref="B1026:E1026"/>
    <mergeCell ref="B1027:K1027"/>
  </mergeCells>
  <phoneticPr fontId="6" type="noConversion"/>
  <hyperlinks>
    <hyperlink ref="O24" r:id="rId1" location=":~:text=%E2%80%9CLFP%20batteries%2C%20as%20they%20use,Research%20analyst%20Michael%20Kim%20said" xr:uid="{1F53BA50-947C-4E5A-9147-6D8F76CEC12A}"/>
    <hyperlink ref="N106" r:id="rId2" xr:uid="{686FE8B2-F29B-4681-9A2A-4B1F462E209C}"/>
    <hyperlink ref="O244" r:id="rId3" xr:uid="{70C0A952-4B12-49FE-966F-FC4D75E01434}"/>
    <hyperlink ref="B273" r:id="rId4" xr:uid="{111104CB-B62C-474D-8AF0-BA896CFF383F}"/>
    <hyperlink ref="B170" r:id="rId5" xr:uid="{6912F19A-AFB7-4820-ABB8-F9FA4A299792}"/>
    <hyperlink ref="Q503" r:id="rId6" xr:uid="{21875DFC-5E34-470B-9EFA-3FBF68540F4E}"/>
    <hyperlink ref="P1106" r:id="rId7" xr:uid="{EDC69598-F163-45AD-A755-A6971808B23C}"/>
    <hyperlink ref="C1007" r:id="rId8" xr:uid="{43DB4D0B-FB9A-4E06-AA7A-83FDCA7A0111}"/>
    <hyperlink ref="C1013" r:id="rId9" xr:uid="{7CF157E7-924E-468B-BE59-4CF75A667C4E}"/>
    <hyperlink ref="B1033" r:id="rId10" xr:uid="{EF17BFE2-08EF-4027-92F7-A979943A3149}"/>
    <hyperlink ref="B1034" r:id="rId11" xr:uid="{6E049A10-8E45-4098-BFBE-07978063E15B}"/>
    <hyperlink ref="B1035" r:id="rId12" xr:uid="{8655D8B6-FD7A-45B5-BCE0-6AA3CC448258}"/>
    <hyperlink ref="B1036" r:id="rId13" xr:uid="{1D983538-4321-4748-8994-2A8479D09DAD}"/>
    <hyperlink ref="P1112" r:id="rId14" xr:uid="{93DCAC44-925C-49E4-A514-8760B53D2135}"/>
  </hyperlinks>
  <pageMargins left="0.7" right="0.7" top="0.75" bottom="0.75" header="0.3" footer="0.3"/>
  <drawing r:id="rId1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51D0B-47C8-43FE-AC1D-63B0C7E838E4}">
  <dimension ref="B4:W207"/>
  <sheetViews>
    <sheetView topLeftCell="A58" zoomScale="75" workbookViewId="0">
      <selection activeCell="K117" sqref="K117"/>
    </sheetView>
  </sheetViews>
  <sheetFormatPr defaultColWidth="8.6640625" defaultRowHeight="10.199999999999999"/>
  <cols>
    <col min="1" max="1" width="8.6640625" style="53"/>
    <col min="2" max="2" width="45.44140625" style="53" bestFit="1" customWidth="1"/>
    <col min="3" max="3" width="9.44140625" style="53" bestFit="1" customWidth="1"/>
    <col min="4" max="4" width="9.77734375" style="53" bestFit="1" customWidth="1"/>
    <col min="5" max="6" width="8.6640625" style="53"/>
    <col min="7" max="7" width="11.33203125" style="53" bestFit="1" customWidth="1"/>
    <col min="8" max="8" width="9.77734375" style="53" bestFit="1" customWidth="1"/>
    <col min="9" max="9" width="11.77734375" style="53" customWidth="1"/>
    <col min="10" max="10" width="8.6640625" style="53"/>
    <col min="11" max="11" width="12.109375" style="53" customWidth="1"/>
    <col min="12" max="12" width="11.77734375" style="53" customWidth="1"/>
    <col min="13" max="14" width="8.6640625" style="53"/>
    <col min="15" max="15" width="12.109375" style="53" bestFit="1" customWidth="1"/>
    <col min="16" max="16384" width="8.6640625" style="53"/>
  </cols>
  <sheetData>
    <row r="4" spans="2:19">
      <c r="B4" s="114" t="s">
        <v>823</v>
      </c>
      <c r="C4" s="114"/>
      <c r="D4" s="114"/>
      <c r="E4" s="114"/>
      <c r="F4" s="115"/>
      <c r="G4" s="114"/>
      <c r="H4" s="114"/>
      <c r="I4" s="114"/>
      <c r="J4" s="115"/>
      <c r="K4" s="114"/>
      <c r="L4" s="114"/>
      <c r="M4" s="114"/>
      <c r="N4" s="115"/>
      <c r="O4" s="114"/>
      <c r="P4" s="114"/>
      <c r="Q4" s="114"/>
      <c r="R4" s="115"/>
      <c r="S4" s="114"/>
    </row>
    <row r="5" spans="2:19" ht="10.8" thickBot="1">
      <c r="B5" s="116" t="s">
        <v>824</v>
      </c>
      <c r="C5" s="117" t="s">
        <v>825</v>
      </c>
      <c r="D5" s="117" t="s">
        <v>826</v>
      </c>
      <c r="E5" s="117" t="s">
        <v>827</v>
      </c>
      <c r="F5" s="118" t="s">
        <v>828</v>
      </c>
      <c r="G5" s="117" t="s">
        <v>829</v>
      </c>
      <c r="H5" s="117" t="s">
        <v>830</v>
      </c>
      <c r="I5" s="117" t="s">
        <v>831</v>
      </c>
      <c r="J5" s="118" t="s">
        <v>832</v>
      </c>
      <c r="K5" s="117" t="s">
        <v>833</v>
      </c>
      <c r="L5" s="117" t="s">
        <v>834</v>
      </c>
      <c r="M5" s="117" t="s">
        <v>835</v>
      </c>
      <c r="N5" s="118" t="s">
        <v>836</v>
      </c>
      <c r="O5" s="117" t="s">
        <v>837</v>
      </c>
      <c r="P5" s="117" t="s">
        <v>838</v>
      </c>
      <c r="Q5" s="117" t="s">
        <v>839</v>
      </c>
      <c r="R5" s="118" t="s">
        <v>840</v>
      </c>
      <c r="S5" s="117" t="s">
        <v>841</v>
      </c>
    </row>
    <row r="6" spans="2:19" ht="10.8" thickTop="1">
      <c r="B6" s="119" t="s">
        <v>842</v>
      </c>
      <c r="C6" s="120">
        <v>28.419</v>
      </c>
      <c r="D6" s="120">
        <v>24.640999999999998</v>
      </c>
      <c r="E6" s="120">
        <v>24.195</v>
      </c>
      <c r="F6" s="121">
        <v>23.018000000000001</v>
      </c>
      <c r="G6" s="120">
        <v>28.097000000000001</v>
      </c>
      <c r="H6" s="120">
        <v>31.67</v>
      </c>
      <c r="I6" s="120">
        <v>30.38</v>
      </c>
      <c r="J6" s="121">
        <v>31.475000000000001</v>
      </c>
      <c r="K6" s="120">
        <v>38.406999999999996</v>
      </c>
      <c r="L6" s="120">
        <v>45.64</v>
      </c>
      <c r="M6" s="120">
        <v>36.706000000000003</v>
      </c>
      <c r="N6" s="121">
        <v>59.610999999999997</v>
      </c>
      <c r="O6" s="120">
        <v>45.585999999999999</v>
      </c>
      <c r="P6" s="120">
        <v>48.158000000000001</v>
      </c>
      <c r="Q6" s="120">
        <v>60.755000000000003</v>
      </c>
      <c r="R6" s="121">
        <v>84.218999999999994</v>
      </c>
      <c r="S6" s="120">
        <v>94.501000000000005</v>
      </c>
    </row>
    <row r="7" spans="2:19">
      <c r="B7" s="122" t="s">
        <v>843</v>
      </c>
      <c r="C7" s="123" t="s">
        <v>844</v>
      </c>
      <c r="D7" s="123" t="s">
        <v>844</v>
      </c>
      <c r="E7" s="123" t="s">
        <v>844</v>
      </c>
      <c r="F7" s="124" t="s">
        <v>844</v>
      </c>
      <c r="G7" s="125">
        <f>G6/C6-1</f>
        <v>-1.133044793975857E-2</v>
      </c>
      <c r="H7" s="125">
        <f t="shared" ref="H7:S7" si="0">H6/D6-1</f>
        <v>0.28525628018343419</v>
      </c>
      <c r="I7" s="125">
        <f t="shared" si="0"/>
        <v>0.25563132878693939</v>
      </c>
      <c r="J7" s="126">
        <f t="shared" si="0"/>
        <v>0.36740811538795737</v>
      </c>
      <c r="K7" s="125">
        <f t="shared" si="0"/>
        <v>0.36694309000960934</v>
      </c>
      <c r="L7" s="125">
        <f t="shared" si="0"/>
        <v>0.44111146195137341</v>
      </c>
      <c r="M7" s="125">
        <f t="shared" si="0"/>
        <v>0.20822909809084944</v>
      </c>
      <c r="N7" s="126">
        <f t="shared" si="0"/>
        <v>0.8939158061953929</v>
      </c>
      <c r="O7" s="125">
        <f t="shared" si="0"/>
        <v>0.18691905121462238</v>
      </c>
      <c r="P7" s="125">
        <f t="shared" si="0"/>
        <v>5.5170902716914938E-2</v>
      </c>
      <c r="Q7" s="125">
        <f t="shared" si="0"/>
        <v>0.65517898981092992</v>
      </c>
      <c r="R7" s="126">
        <f t="shared" si="0"/>
        <v>0.4128097163275235</v>
      </c>
      <c r="S7" s="125">
        <f t="shared" si="0"/>
        <v>1.0730268064756725</v>
      </c>
    </row>
    <row r="8" spans="2:19">
      <c r="B8" s="127" t="s">
        <v>845</v>
      </c>
      <c r="C8" s="128"/>
      <c r="D8" s="128"/>
      <c r="E8" s="128"/>
      <c r="F8" s="129"/>
      <c r="G8" s="128">
        <v>27.9</v>
      </c>
      <c r="H8" s="128">
        <v>31.4</v>
      </c>
      <c r="I8" s="128">
        <v>29.4</v>
      </c>
      <c r="J8" s="129">
        <f>114.9-SUM(G8:I8)</f>
        <v>26.200000000000017</v>
      </c>
      <c r="K8" s="128">
        <v>30.7</v>
      </c>
      <c r="L8" s="128">
        <v>35</v>
      </c>
      <c r="M8" s="128">
        <v>25</v>
      </c>
      <c r="N8" s="129">
        <v>34</v>
      </c>
      <c r="O8" s="128">
        <v>34</v>
      </c>
      <c r="P8" s="128">
        <v>36</v>
      </c>
      <c r="Q8" s="128">
        <v>28</v>
      </c>
      <c r="R8" s="129">
        <v>31</v>
      </c>
      <c r="S8" s="128">
        <v>29</v>
      </c>
    </row>
    <row r="9" spans="2:19">
      <c r="B9" s="127" t="s">
        <v>846</v>
      </c>
      <c r="C9" s="128" t="s">
        <v>844</v>
      </c>
      <c r="D9" s="128" t="s">
        <v>844</v>
      </c>
      <c r="E9" s="128" t="s">
        <v>844</v>
      </c>
      <c r="F9" s="129" t="s">
        <v>844</v>
      </c>
      <c r="G9" s="128">
        <v>0.1</v>
      </c>
      <c r="H9" s="128">
        <v>0.2</v>
      </c>
      <c r="I9" s="128">
        <v>0.9</v>
      </c>
      <c r="J9" s="129">
        <f>6.6-SUM(G9:I9)</f>
        <v>5.3999999999999995</v>
      </c>
      <c r="K9" s="128">
        <v>7.6</v>
      </c>
      <c r="L9" s="128">
        <v>11</v>
      </c>
      <c r="M9" s="128">
        <v>12</v>
      </c>
      <c r="N9" s="129">
        <v>25</v>
      </c>
      <c r="O9" s="128">
        <v>12</v>
      </c>
      <c r="P9" s="128">
        <v>13</v>
      </c>
      <c r="Q9" s="128">
        <v>33</v>
      </c>
      <c r="R9" s="129">
        <v>53</v>
      </c>
      <c r="S9" s="128">
        <v>65</v>
      </c>
    </row>
    <row r="10" spans="2:19">
      <c r="B10" s="130" t="s">
        <v>847</v>
      </c>
      <c r="C10" s="131">
        <v>22.439</v>
      </c>
      <c r="D10" s="131">
        <v>21.79</v>
      </c>
      <c r="E10" s="131">
        <v>22.295000000000002</v>
      </c>
      <c r="F10" s="132">
        <v>19.155000000000001</v>
      </c>
      <c r="G10" s="131">
        <v>24.140999999999998</v>
      </c>
      <c r="H10" s="131">
        <v>27.09</v>
      </c>
      <c r="I10" s="131">
        <v>27.312999999999999</v>
      </c>
      <c r="J10" s="132">
        <v>33.140999999999998</v>
      </c>
      <c r="K10" s="131">
        <v>40.195</v>
      </c>
      <c r="L10" s="131">
        <v>46.850999999999999</v>
      </c>
      <c r="M10" s="131">
        <v>43.064999999999998</v>
      </c>
      <c r="N10" s="132">
        <v>45.277000000000001</v>
      </c>
      <c r="O10" s="131">
        <v>40.5</v>
      </c>
      <c r="P10" s="131">
        <v>39.750999999999998</v>
      </c>
      <c r="Q10" s="131">
        <v>46.945</v>
      </c>
      <c r="R10" s="132">
        <v>54.600999999999999</v>
      </c>
      <c r="S10" s="131">
        <v>59.3</v>
      </c>
    </row>
    <row r="11" spans="2:19">
      <c r="B11" s="127" t="s">
        <v>845</v>
      </c>
      <c r="C11" s="133"/>
      <c r="D11" s="133"/>
      <c r="E11" s="133"/>
      <c r="F11" s="134"/>
      <c r="G11" s="135">
        <f t="shared" ref="G11:S11" si="1">G8-G16</f>
        <v>23.099999999999998</v>
      </c>
      <c r="H11" s="135">
        <f t="shared" si="1"/>
        <v>25.7</v>
      </c>
      <c r="I11" s="135">
        <f t="shared" si="1"/>
        <v>25.299999999999997</v>
      </c>
      <c r="J11" s="136">
        <f t="shared" si="1"/>
        <v>26.400000000000016</v>
      </c>
      <c r="K11" s="135">
        <f t="shared" si="1"/>
        <v>27.8</v>
      </c>
      <c r="L11" s="135">
        <f t="shared" si="1"/>
        <v>29.1</v>
      </c>
      <c r="M11" s="135">
        <f t="shared" si="1"/>
        <v>23</v>
      </c>
      <c r="N11" s="136">
        <f t="shared" si="1"/>
        <v>26</v>
      </c>
      <c r="O11" s="135">
        <f t="shared" si="1"/>
        <v>25.2</v>
      </c>
      <c r="P11" s="135">
        <f t="shared" si="1"/>
        <v>26.5</v>
      </c>
      <c r="Q11" s="135">
        <f t="shared" si="1"/>
        <v>22.3</v>
      </c>
      <c r="R11" s="136">
        <f t="shared" si="1"/>
        <v>20.9</v>
      </c>
      <c r="S11" s="135">
        <f t="shared" si="1"/>
        <v>17.5</v>
      </c>
    </row>
    <row r="12" spans="2:19">
      <c r="B12" s="137" t="s">
        <v>848</v>
      </c>
      <c r="C12" s="133"/>
      <c r="D12" s="133"/>
      <c r="E12" s="133"/>
      <c r="F12" s="134"/>
      <c r="G12" s="138">
        <f t="shared" ref="G12:S12" si="2">G11/G8</f>
        <v>0.82795698924731176</v>
      </c>
      <c r="H12" s="138">
        <f t="shared" si="2"/>
        <v>0.81847133757961787</v>
      </c>
      <c r="I12" s="138">
        <f t="shared" si="2"/>
        <v>0.86054421768707479</v>
      </c>
      <c r="J12" s="139">
        <f t="shared" si="2"/>
        <v>1.0076335877862594</v>
      </c>
      <c r="K12" s="138">
        <f t="shared" si="2"/>
        <v>0.90553745928338769</v>
      </c>
      <c r="L12" s="138">
        <f t="shared" si="2"/>
        <v>0.83142857142857152</v>
      </c>
      <c r="M12" s="138">
        <f t="shared" si="2"/>
        <v>0.92</v>
      </c>
      <c r="N12" s="139">
        <f t="shared" si="2"/>
        <v>0.76470588235294112</v>
      </c>
      <c r="O12" s="138">
        <f t="shared" si="2"/>
        <v>0.74117647058823533</v>
      </c>
      <c r="P12" s="138">
        <f t="shared" si="2"/>
        <v>0.73611111111111116</v>
      </c>
      <c r="Q12" s="138">
        <f t="shared" si="2"/>
        <v>0.79642857142857149</v>
      </c>
      <c r="R12" s="139">
        <f t="shared" si="2"/>
        <v>0.67419354838709677</v>
      </c>
      <c r="S12" s="138">
        <f t="shared" si="2"/>
        <v>0.60344827586206895</v>
      </c>
    </row>
    <row r="13" spans="2:19">
      <c r="B13" s="127" t="s">
        <v>846</v>
      </c>
      <c r="C13" s="133"/>
      <c r="D13" s="133"/>
      <c r="E13" s="133"/>
      <c r="F13" s="134"/>
      <c r="G13" s="135">
        <f t="shared" ref="G13:S13" si="3">G9-G18</f>
        <v>1</v>
      </c>
      <c r="H13" s="135">
        <f t="shared" si="3"/>
        <v>1.4</v>
      </c>
      <c r="I13" s="135">
        <f t="shared" si="3"/>
        <v>2</v>
      </c>
      <c r="J13" s="136">
        <f t="shared" si="3"/>
        <v>6.6999999999999993</v>
      </c>
      <c r="K13" s="135">
        <f t="shared" si="3"/>
        <v>12.3</v>
      </c>
      <c r="L13" s="135">
        <f t="shared" si="3"/>
        <v>18.100000000000001</v>
      </c>
      <c r="M13" s="135">
        <f t="shared" si="3"/>
        <v>20.399999999999999</v>
      </c>
      <c r="N13" s="136">
        <f t="shared" si="3"/>
        <v>18.599999999999998</v>
      </c>
      <c r="O13" s="135">
        <f t="shared" si="3"/>
        <v>15.7</v>
      </c>
      <c r="P13" s="135">
        <f t="shared" si="3"/>
        <v>14.1</v>
      </c>
      <c r="Q13" s="135">
        <f t="shared" si="3"/>
        <v>25.1</v>
      </c>
      <c r="R13" s="136">
        <f t="shared" si="3"/>
        <v>33.4</v>
      </c>
      <c r="S13" s="135">
        <f t="shared" si="3"/>
        <v>41.5</v>
      </c>
    </row>
    <row r="14" spans="2:19">
      <c r="B14" s="137" t="s">
        <v>849</v>
      </c>
      <c r="C14" s="133"/>
      <c r="D14" s="133"/>
      <c r="E14" s="133"/>
      <c r="F14" s="134"/>
      <c r="G14" s="138">
        <f t="shared" ref="G14:S14" si="4">G13/G9</f>
        <v>10</v>
      </c>
      <c r="H14" s="138">
        <f t="shared" si="4"/>
        <v>6.9999999999999991</v>
      </c>
      <c r="I14" s="138">
        <f t="shared" si="4"/>
        <v>2.2222222222222223</v>
      </c>
      <c r="J14" s="139">
        <f t="shared" si="4"/>
        <v>1.2407407407407407</v>
      </c>
      <c r="K14" s="138">
        <f t="shared" si="4"/>
        <v>1.6184210526315792</v>
      </c>
      <c r="L14" s="138">
        <f t="shared" si="4"/>
        <v>1.6454545454545455</v>
      </c>
      <c r="M14" s="138">
        <f t="shared" si="4"/>
        <v>1.7</v>
      </c>
      <c r="N14" s="139">
        <f t="shared" si="4"/>
        <v>0.74399999999999988</v>
      </c>
      <c r="O14" s="138">
        <f t="shared" si="4"/>
        <v>1.3083333333333333</v>
      </c>
      <c r="P14" s="138">
        <f t="shared" si="4"/>
        <v>1.0846153846153845</v>
      </c>
      <c r="Q14" s="138">
        <f t="shared" si="4"/>
        <v>0.76060606060606062</v>
      </c>
      <c r="R14" s="139">
        <f t="shared" si="4"/>
        <v>0.63018867924528299</v>
      </c>
      <c r="S14" s="138">
        <f t="shared" si="4"/>
        <v>0.63846153846153841</v>
      </c>
    </row>
    <row r="15" spans="2:19">
      <c r="B15" s="130" t="s">
        <v>850</v>
      </c>
      <c r="C15" s="131">
        <v>5.98</v>
      </c>
      <c r="D15" s="131">
        <v>2.851</v>
      </c>
      <c r="E15" s="131">
        <v>1.9</v>
      </c>
      <c r="F15" s="132">
        <v>3.863</v>
      </c>
      <c r="G15" s="131">
        <v>3.956</v>
      </c>
      <c r="H15" s="131">
        <v>4.58</v>
      </c>
      <c r="I15" s="131">
        <v>3.0670000000000002</v>
      </c>
      <c r="J15" s="132">
        <v>-1.7</v>
      </c>
      <c r="K15" s="131">
        <v>-1.8</v>
      </c>
      <c r="L15" s="131">
        <v>-1.2</v>
      </c>
      <c r="M15" s="131">
        <v>-6.4</v>
      </c>
      <c r="N15" s="132">
        <v>14.334</v>
      </c>
      <c r="O15" s="131">
        <v>5.0860000000000003</v>
      </c>
      <c r="P15" s="131">
        <v>8.407</v>
      </c>
      <c r="Q15" s="131">
        <v>13.81</v>
      </c>
      <c r="R15" s="132">
        <v>29.617999999999999</v>
      </c>
      <c r="S15" s="131">
        <f>S6-S10</f>
        <v>35.201000000000008</v>
      </c>
    </row>
    <row r="16" spans="2:19">
      <c r="B16" s="127" t="s">
        <v>845</v>
      </c>
      <c r="C16" s="133"/>
      <c r="D16" s="133"/>
      <c r="E16" s="133"/>
      <c r="F16" s="134"/>
      <c r="G16" s="135">
        <v>4.8</v>
      </c>
      <c r="H16" s="135">
        <v>5.7</v>
      </c>
      <c r="I16" s="135">
        <v>4.0999999999999996</v>
      </c>
      <c r="J16" s="136">
        <f>14.4-SUM(G16:I16)</f>
        <v>-0.19999999999999929</v>
      </c>
      <c r="K16" s="135">
        <v>2.9</v>
      </c>
      <c r="L16" s="135">
        <v>5.9</v>
      </c>
      <c r="M16" s="135">
        <v>2</v>
      </c>
      <c r="N16" s="136">
        <f>18.8-SUM(K16:M16)</f>
        <v>8</v>
      </c>
      <c r="O16" s="135">
        <v>8.8000000000000007</v>
      </c>
      <c r="P16" s="135">
        <v>9.5</v>
      </c>
      <c r="Q16" s="135">
        <v>5.7</v>
      </c>
      <c r="R16" s="136">
        <f>34.1-SUM(O16:Q16)</f>
        <v>10.100000000000001</v>
      </c>
      <c r="S16" s="135">
        <v>11.5</v>
      </c>
    </row>
    <row r="17" spans="2:19">
      <c r="B17" s="122" t="s">
        <v>851</v>
      </c>
      <c r="C17" s="133"/>
      <c r="D17" s="133"/>
      <c r="E17" s="133"/>
      <c r="F17" s="134"/>
      <c r="G17" s="140">
        <f>1-G12</f>
        <v>0.17204301075268824</v>
      </c>
      <c r="H17" s="140">
        <f t="shared" ref="H17:S17" si="5">1-H12</f>
        <v>0.18152866242038213</v>
      </c>
      <c r="I17" s="140">
        <f t="shared" si="5"/>
        <v>0.13945578231292521</v>
      </c>
      <c r="J17" s="141">
        <f t="shared" si="5"/>
        <v>-7.6335877862594437E-3</v>
      </c>
      <c r="K17" s="140">
        <f t="shared" si="5"/>
        <v>9.4462540716612309E-2</v>
      </c>
      <c r="L17" s="140">
        <f t="shared" si="5"/>
        <v>0.16857142857142848</v>
      </c>
      <c r="M17" s="140">
        <f t="shared" si="5"/>
        <v>7.999999999999996E-2</v>
      </c>
      <c r="N17" s="141">
        <f t="shared" si="5"/>
        <v>0.23529411764705888</v>
      </c>
      <c r="O17" s="140">
        <f t="shared" si="5"/>
        <v>0.25882352941176467</v>
      </c>
      <c r="P17" s="140">
        <f t="shared" si="5"/>
        <v>0.26388888888888884</v>
      </c>
      <c r="Q17" s="140">
        <f t="shared" si="5"/>
        <v>0.20357142857142851</v>
      </c>
      <c r="R17" s="141">
        <f t="shared" si="5"/>
        <v>0.32580645161290323</v>
      </c>
      <c r="S17" s="140">
        <f t="shared" si="5"/>
        <v>0.39655172413793105</v>
      </c>
    </row>
    <row r="18" spans="2:19">
      <c r="B18" s="127" t="s">
        <v>846</v>
      </c>
      <c r="C18" s="128" t="s">
        <v>844</v>
      </c>
      <c r="D18" s="128" t="s">
        <v>844</v>
      </c>
      <c r="E18" s="128" t="s">
        <v>844</v>
      </c>
      <c r="F18" s="129" t="s">
        <v>844</v>
      </c>
      <c r="G18" s="135">
        <v>-0.9</v>
      </c>
      <c r="H18" s="135">
        <v>-1.2</v>
      </c>
      <c r="I18" s="135">
        <v>-1.1000000000000001</v>
      </c>
      <c r="J18" s="136">
        <f>-4.5-SUM(G18:I18)</f>
        <v>-1.2999999999999998</v>
      </c>
      <c r="K18" s="135">
        <v>-4.7</v>
      </c>
      <c r="L18" s="135">
        <v>-7.1</v>
      </c>
      <c r="M18" s="135">
        <v>-8.4</v>
      </c>
      <c r="N18" s="136">
        <f>-13.8-SUM(K18:M18)</f>
        <v>6.4000000000000021</v>
      </c>
      <c r="O18" s="135">
        <v>-3.7</v>
      </c>
      <c r="P18" s="135">
        <v>-1.1000000000000001</v>
      </c>
      <c r="Q18" s="135">
        <v>7.9</v>
      </c>
      <c r="R18" s="136">
        <f>22.7-SUM(O18:Q18)</f>
        <v>19.600000000000001</v>
      </c>
      <c r="S18" s="135">
        <v>23.5</v>
      </c>
    </row>
    <row r="19" spans="2:19">
      <c r="B19" s="122" t="s">
        <v>851</v>
      </c>
      <c r="C19" s="128"/>
      <c r="D19" s="128"/>
      <c r="E19" s="128"/>
      <c r="F19" s="129"/>
      <c r="G19" s="135"/>
      <c r="H19" s="135"/>
      <c r="I19" s="135"/>
      <c r="J19" s="136"/>
      <c r="K19" s="135"/>
      <c r="L19" s="135"/>
      <c r="M19" s="135"/>
      <c r="N19" s="142">
        <f>1-N14</f>
        <v>0.25600000000000012</v>
      </c>
      <c r="O19" s="143">
        <f t="shared" ref="O19:S19" si="6">1-O14</f>
        <v>-0.30833333333333335</v>
      </c>
      <c r="P19" s="143">
        <f t="shared" si="6"/>
        <v>-8.4615384615384537E-2</v>
      </c>
      <c r="Q19" s="143">
        <f t="shared" si="6"/>
        <v>0.23939393939393938</v>
      </c>
      <c r="R19" s="142">
        <f t="shared" si="6"/>
        <v>0.36981132075471701</v>
      </c>
      <c r="S19" s="143">
        <f t="shared" si="6"/>
        <v>0.36153846153846159</v>
      </c>
    </row>
    <row r="20" spans="2:19">
      <c r="B20" s="137" t="s">
        <v>852</v>
      </c>
      <c r="C20" s="144">
        <f t="shared" ref="C20:S20" si="7">C10/C6</f>
        <v>0.78957739540448291</v>
      </c>
      <c r="D20" s="144">
        <f t="shared" si="7"/>
        <v>0.88429852684550148</v>
      </c>
      <c r="E20" s="144">
        <f t="shared" si="7"/>
        <v>0.92147137838396365</v>
      </c>
      <c r="F20" s="145">
        <f t="shared" si="7"/>
        <v>0.83217481970631679</v>
      </c>
      <c r="G20" s="144">
        <f t="shared" si="7"/>
        <v>0.85920205004092953</v>
      </c>
      <c r="H20" s="144">
        <f t="shared" si="7"/>
        <v>0.85538364382696552</v>
      </c>
      <c r="I20" s="144">
        <f t="shared" si="7"/>
        <v>0.89904542462146153</v>
      </c>
      <c r="J20" s="145">
        <f t="shared" si="7"/>
        <v>1.0529308975377283</v>
      </c>
      <c r="K20" s="144">
        <f t="shared" si="7"/>
        <v>1.0465540135912725</v>
      </c>
      <c r="L20" s="144">
        <f t="shared" si="7"/>
        <v>1.0265337423312884</v>
      </c>
      <c r="M20" s="144">
        <f t="shared" si="7"/>
        <v>1.1732414319184872</v>
      </c>
      <c r="N20" s="145">
        <f t="shared" si="7"/>
        <v>0.75954102430759429</v>
      </c>
      <c r="O20" s="144">
        <f t="shared" si="7"/>
        <v>0.88843065853551528</v>
      </c>
      <c r="P20" s="144">
        <f t="shared" si="7"/>
        <v>0.8254287968769467</v>
      </c>
      <c r="Q20" s="144">
        <f t="shared" si="7"/>
        <v>0.77269360546457078</v>
      </c>
      <c r="R20" s="145">
        <f t="shared" si="7"/>
        <v>0.648321637635213</v>
      </c>
      <c r="S20" s="144">
        <f t="shared" si="7"/>
        <v>0.62750658723188113</v>
      </c>
    </row>
    <row r="21" spans="2:19">
      <c r="B21" s="122" t="s">
        <v>851</v>
      </c>
      <c r="C21" s="146">
        <f>1-C20</f>
        <v>0.21042260459551709</v>
      </c>
      <c r="D21" s="146">
        <f>1-D20</f>
        <v>0.11570147315449852</v>
      </c>
      <c r="E21" s="146">
        <f>1-E20</f>
        <v>7.8528621616036354E-2</v>
      </c>
      <c r="F21" s="147">
        <f>1-F20</f>
        <v>0.16782518029368321</v>
      </c>
      <c r="G21" s="146">
        <f>1-G20</f>
        <v>0.14079794995907047</v>
      </c>
      <c r="H21" s="146">
        <f t="shared" ref="H21:S21" si="8">1-H20</f>
        <v>0.14461635617303448</v>
      </c>
      <c r="I21" s="146">
        <f t="shared" si="8"/>
        <v>0.10095457537853847</v>
      </c>
      <c r="J21" s="147">
        <f t="shared" si="8"/>
        <v>-5.2930897537728283E-2</v>
      </c>
      <c r="K21" s="146">
        <f t="shared" si="8"/>
        <v>-4.6554013591272536E-2</v>
      </c>
      <c r="L21" s="146">
        <f t="shared" si="8"/>
        <v>-2.6533742331288357E-2</v>
      </c>
      <c r="M21" s="146">
        <f t="shared" si="8"/>
        <v>-0.17324143191848718</v>
      </c>
      <c r="N21" s="147">
        <f t="shared" si="8"/>
        <v>0.24045897569240571</v>
      </c>
      <c r="O21" s="146">
        <f t="shared" si="8"/>
        <v>0.11156934146448472</v>
      </c>
      <c r="P21" s="146">
        <f t="shared" si="8"/>
        <v>0.1745712031230533</v>
      </c>
      <c r="Q21" s="146">
        <f t="shared" si="8"/>
        <v>0.22730639453542922</v>
      </c>
      <c r="R21" s="147">
        <f>1-R20</f>
        <v>0.351678362364787</v>
      </c>
      <c r="S21" s="146">
        <f t="shared" si="8"/>
        <v>0.37249341276811887</v>
      </c>
    </row>
    <row r="22" spans="2:19">
      <c r="B22" s="130" t="s">
        <v>853</v>
      </c>
      <c r="C22" s="120">
        <v>9.0660000000000007</v>
      </c>
      <c r="D22" s="120">
        <v>8.4990000000000006</v>
      </c>
      <c r="E22" s="120">
        <v>8.6039999999999992</v>
      </c>
      <c r="F22" s="121">
        <v>9.9939999999999998</v>
      </c>
      <c r="G22" s="120">
        <v>10.131</v>
      </c>
      <c r="H22" s="120">
        <v>11.194000000000001</v>
      </c>
      <c r="I22" s="120">
        <v>14.565</v>
      </c>
      <c r="J22" s="121">
        <v>14.646000000000001</v>
      </c>
      <c r="K22" s="120">
        <v>16.835999999999999</v>
      </c>
      <c r="L22" s="120">
        <v>21.434999999999999</v>
      </c>
      <c r="M22" s="120">
        <v>21.95</v>
      </c>
      <c r="N22" s="121">
        <v>24</v>
      </c>
      <c r="O22" s="120">
        <v>23.994</v>
      </c>
      <c r="P22" s="120">
        <v>25.451000000000001</v>
      </c>
      <c r="Q22" s="120">
        <v>28.443999999999999</v>
      </c>
      <c r="R22" s="121">
        <v>28.234999999999999</v>
      </c>
      <c r="S22" s="120">
        <v>32.700000000000003</v>
      </c>
    </row>
    <row r="23" spans="2:19">
      <c r="B23" s="137" t="s">
        <v>854</v>
      </c>
      <c r="C23" s="148">
        <f t="shared" ref="C23:S23" si="9">C22/C6</f>
        <v>0.31901192863929062</v>
      </c>
      <c r="D23" s="148">
        <f t="shared" si="9"/>
        <v>0.34491294996144639</v>
      </c>
      <c r="E23" s="148">
        <f t="shared" si="9"/>
        <v>0.35561066336019836</v>
      </c>
      <c r="F23" s="145">
        <f t="shared" si="9"/>
        <v>0.43418194456512293</v>
      </c>
      <c r="G23" s="148">
        <f t="shared" si="9"/>
        <v>0.36057230309285687</v>
      </c>
      <c r="H23" s="148">
        <f t="shared" si="9"/>
        <v>0.35345753078623304</v>
      </c>
      <c r="I23" s="148">
        <f t="shared" si="9"/>
        <v>0.4794272547728769</v>
      </c>
      <c r="J23" s="145">
        <f t="shared" si="9"/>
        <v>0.46532168387609213</v>
      </c>
      <c r="K23" s="148">
        <f t="shared" si="9"/>
        <v>0.43835759106412892</v>
      </c>
      <c r="L23" s="148">
        <f t="shared" si="9"/>
        <v>0.46965381244522347</v>
      </c>
      <c r="M23" s="148">
        <f t="shared" si="9"/>
        <v>0.59799487822154407</v>
      </c>
      <c r="N23" s="145">
        <f t="shared" si="9"/>
        <v>0.40261025649628424</v>
      </c>
      <c r="O23" s="148">
        <f t="shared" si="9"/>
        <v>0.52634580792348529</v>
      </c>
      <c r="P23" s="148">
        <f t="shared" si="9"/>
        <v>0.52848955521408691</v>
      </c>
      <c r="Q23" s="148">
        <f t="shared" si="9"/>
        <v>0.46817545880997447</v>
      </c>
      <c r="R23" s="145">
        <f t="shared" si="9"/>
        <v>0.33525688977546636</v>
      </c>
      <c r="S23" s="148">
        <f t="shared" si="9"/>
        <v>0.3460280843588957</v>
      </c>
    </row>
    <row r="24" spans="2:19">
      <c r="B24" s="127" t="s">
        <v>855</v>
      </c>
      <c r="C24" s="135">
        <v>6.8390000000000004</v>
      </c>
      <c r="D24" s="135">
        <v>6.3780000000000001</v>
      </c>
      <c r="E24" s="135">
        <v>6.516</v>
      </c>
      <c r="F24" s="136">
        <v>7.7009999999999996</v>
      </c>
      <c r="G24" s="135">
        <v>7.6890000000000001</v>
      </c>
      <c r="H24" s="135">
        <v>8.5850000000000009</v>
      </c>
      <c r="I24" s="135">
        <v>11.488</v>
      </c>
      <c r="J24" s="136">
        <v>11.333</v>
      </c>
      <c r="K24" s="135">
        <v>13.244</v>
      </c>
      <c r="L24" s="135">
        <v>16.988</v>
      </c>
      <c r="M24" s="135">
        <v>17.256</v>
      </c>
      <c r="N24" s="136">
        <v>19.803000000000001</v>
      </c>
      <c r="O24" s="135">
        <v>19.895</v>
      </c>
      <c r="P24" s="135">
        <v>21.486999999999998</v>
      </c>
      <c r="Q24" s="135">
        <v>24.225999999999999</v>
      </c>
      <c r="R24" s="136">
        <v>24.16</v>
      </c>
      <c r="S24" s="135">
        <v>25.515999999999998</v>
      </c>
    </row>
    <row r="25" spans="2:19">
      <c r="B25" s="137" t="s">
        <v>856</v>
      </c>
      <c r="C25" s="148">
        <f t="shared" ref="C25:S25" si="10">C24/C6</f>
        <v>0.24064886167704705</v>
      </c>
      <c r="D25" s="148">
        <f t="shared" si="10"/>
        <v>0.25883689785317154</v>
      </c>
      <c r="E25" s="148">
        <f t="shared" si="10"/>
        <v>0.26931184128952262</v>
      </c>
      <c r="F25" s="145">
        <f t="shared" si="10"/>
        <v>0.33456425406203838</v>
      </c>
      <c r="G25" s="148">
        <f t="shared" si="10"/>
        <v>0.27365910951347117</v>
      </c>
      <c r="H25" s="148">
        <f t="shared" si="10"/>
        <v>0.27107672876539313</v>
      </c>
      <c r="I25" s="148">
        <f t="shared" si="10"/>
        <v>0.37814351547070441</v>
      </c>
      <c r="J25" s="145">
        <f t="shared" si="10"/>
        <v>0.36006354249404288</v>
      </c>
      <c r="K25" s="148">
        <f t="shared" si="10"/>
        <v>0.34483297315593514</v>
      </c>
      <c r="L25" s="148">
        <f t="shared" si="10"/>
        <v>0.37221735319894828</v>
      </c>
      <c r="M25" s="148">
        <f t="shared" si="10"/>
        <v>0.47011387784013509</v>
      </c>
      <c r="N25" s="145">
        <f t="shared" si="10"/>
        <v>0.33220378789149657</v>
      </c>
      <c r="O25" s="148">
        <f t="shared" si="10"/>
        <v>0.43642785065590312</v>
      </c>
      <c r="P25" s="148">
        <f t="shared" si="10"/>
        <v>0.44617716682586483</v>
      </c>
      <c r="Q25" s="148">
        <f t="shared" si="10"/>
        <v>0.39874907415027566</v>
      </c>
      <c r="R25" s="145">
        <f t="shared" si="10"/>
        <v>0.2868711335921823</v>
      </c>
      <c r="S25" s="148">
        <f t="shared" si="10"/>
        <v>0.27000772478598106</v>
      </c>
    </row>
    <row r="26" spans="2:19">
      <c r="B26" s="127" t="s">
        <v>857</v>
      </c>
      <c r="C26" s="135">
        <v>2.2269999999999999</v>
      </c>
      <c r="D26" s="135">
        <v>2.121</v>
      </c>
      <c r="E26" s="135">
        <v>2.0880000000000001</v>
      </c>
      <c r="F26" s="136">
        <v>2.2930000000000001</v>
      </c>
      <c r="G26" s="135">
        <v>2.4420000000000002</v>
      </c>
      <c r="H26" s="135">
        <v>2.609</v>
      </c>
      <c r="I26" s="135">
        <v>3.077</v>
      </c>
      <c r="J26" s="136">
        <v>3.3130000000000002</v>
      </c>
      <c r="K26" s="135">
        <v>3.5920000000000001</v>
      </c>
      <c r="L26" s="135">
        <v>4.4470000000000001</v>
      </c>
      <c r="M26" s="135">
        <v>4.694</v>
      </c>
      <c r="N26" s="136">
        <v>4.1970000000000001</v>
      </c>
      <c r="O26" s="135">
        <v>4.0990000000000002</v>
      </c>
      <c r="P26" s="135">
        <v>3.964</v>
      </c>
      <c r="Q26" s="135">
        <v>4.218</v>
      </c>
      <c r="R26" s="136">
        <v>4.0750000000000002</v>
      </c>
      <c r="S26" s="135">
        <v>4.4889999999999999</v>
      </c>
    </row>
    <row r="27" spans="2:19">
      <c r="B27" s="137" t="s">
        <v>856</v>
      </c>
      <c r="C27" s="148">
        <f t="shared" ref="C27:S27" si="11">C26/C6</f>
        <v>7.8363066962243558E-2</v>
      </c>
      <c r="D27" s="148">
        <f t="shared" si="11"/>
        <v>8.6076052108274834E-2</v>
      </c>
      <c r="E27" s="148">
        <f t="shared" si="11"/>
        <v>8.6298822070675768E-2</v>
      </c>
      <c r="F27" s="145">
        <f t="shared" si="11"/>
        <v>9.9617690503084541E-2</v>
      </c>
      <c r="G27" s="148">
        <f t="shared" si="11"/>
        <v>8.6913193579385706E-2</v>
      </c>
      <c r="H27" s="148">
        <f t="shared" si="11"/>
        <v>8.2380802020839902E-2</v>
      </c>
      <c r="I27" s="148">
        <f t="shared" si="11"/>
        <v>0.10128373930217248</v>
      </c>
      <c r="J27" s="145">
        <f t="shared" si="11"/>
        <v>0.10525814138204925</v>
      </c>
      <c r="K27" s="148">
        <f t="shared" si="11"/>
        <v>9.352461790819383E-2</v>
      </c>
      <c r="L27" s="148">
        <f t="shared" si="11"/>
        <v>9.7436459246275198E-2</v>
      </c>
      <c r="M27" s="148">
        <f t="shared" si="11"/>
        <v>0.12788100038140901</v>
      </c>
      <c r="N27" s="145">
        <f t="shared" si="11"/>
        <v>7.0406468604787706E-2</v>
      </c>
      <c r="O27" s="148">
        <f t="shared" si="11"/>
        <v>8.9917957267582158E-2</v>
      </c>
      <c r="P27" s="148">
        <f t="shared" si="11"/>
        <v>8.2312388388222094E-2</v>
      </c>
      <c r="Q27" s="148">
        <f t="shared" si="11"/>
        <v>6.9426384659698789E-2</v>
      </c>
      <c r="R27" s="145">
        <f t="shared" si="11"/>
        <v>4.8385756183284064E-2</v>
      </c>
      <c r="S27" s="148">
        <f t="shared" si="11"/>
        <v>4.7502142834467354E-2</v>
      </c>
    </row>
    <row r="28" spans="2:19">
      <c r="B28" s="130" t="s">
        <v>858</v>
      </c>
      <c r="C28" s="131">
        <v>-3.1</v>
      </c>
      <c r="D28" s="131">
        <v>-5.6</v>
      </c>
      <c r="E28" s="131">
        <v>-6.7</v>
      </c>
      <c r="F28" s="132">
        <v>-6.1</v>
      </c>
      <c r="G28" s="131">
        <v>-6.2</v>
      </c>
      <c r="H28" s="131">
        <v>-6.6</v>
      </c>
      <c r="I28" s="131">
        <v>-11.5</v>
      </c>
      <c r="J28" s="132">
        <v>-16.3</v>
      </c>
      <c r="K28" s="131">
        <v>-18.600000000000001</v>
      </c>
      <c r="L28" s="131">
        <v>-22.6</v>
      </c>
      <c r="M28" s="131">
        <v>-28.3</v>
      </c>
      <c r="N28" s="132">
        <v>-9.6999999999999993</v>
      </c>
      <c r="O28" s="131">
        <v>-18.899999999999999</v>
      </c>
      <c r="P28" s="131">
        <v>-17</v>
      </c>
      <c r="Q28" s="131">
        <v>-14.6</v>
      </c>
      <c r="R28" s="132">
        <v>1.383</v>
      </c>
      <c r="S28" s="131">
        <f>S15-S22</f>
        <v>2.5010000000000048</v>
      </c>
    </row>
    <row r="30" spans="2:19">
      <c r="R30" s="149"/>
    </row>
    <row r="31" spans="2:19">
      <c r="B31" s="115" t="s">
        <v>859</v>
      </c>
      <c r="C31" s="114"/>
      <c r="D31" s="114"/>
      <c r="E31" s="114"/>
      <c r="F31" s="150"/>
      <c r="G31" s="114"/>
      <c r="H31" s="114"/>
      <c r="I31" s="114"/>
      <c r="J31" s="114"/>
      <c r="K31" s="114"/>
      <c r="L31" s="114"/>
      <c r="M31" s="114"/>
    </row>
    <row r="32" spans="2:19" ht="10.8" thickBot="1">
      <c r="B32" s="151" t="s">
        <v>824</v>
      </c>
      <c r="C32" s="117">
        <v>2020</v>
      </c>
      <c r="D32" s="117">
        <v>2021</v>
      </c>
      <c r="E32" s="117">
        <v>2022</v>
      </c>
      <c r="F32" s="117">
        <v>2023</v>
      </c>
      <c r="G32" s="117" t="s">
        <v>860</v>
      </c>
      <c r="H32" s="117" t="s">
        <v>861</v>
      </c>
      <c r="I32" s="117" t="s">
        <v>862</v>
      </c>
      <c r="J32" s="117" t="s">
        <v>863</v>
      </c>
      <c r="K32" s="117" t="s">
        <v>864</v>
      </c>
      <c r="L32" s="363" t="s">
        <v>865</v>
      </c>
      <c r="M32" s="364"/>
    </row>
    <row r="33" spans="2:14" ht="10.8" thickTop="1">
      <c r="B33" s="152" t="s">
        <v>866</v>
      </c>
      <c r="C33" s="153">
        <v>100.273</v>
      </c>
      <c r="D33" s="153">
        <v>121.622</v>
      </c>
      <c r="E33" s="153">
        <v>180.364</v>
      </c>
      <c r="F33" s="153">
        <v>238.71799999999999</v>
      </c>
      <c r="G33" s="153">
        <f>G36+G43</f>
        <v>462.24</v>
      </c>
      <c r="H33" s="153">
        <f>H36+H43</f>
        <v>629.34695999999997</v>
      </c>
      <c r="I33" s="153">
        <f>I36+I43</f>
        <v>919.34214156000007</v>
      </c>
      <c r="J33" s="153">
        <f>J36+J43</f>
        <v>1346.87330957466</v>
      </c>
      <c r="K33" s="153">
        <f>K36+K43</f>
        <v>2064.8870340955327</v>
      </c>
      <c r="L33" s="365"/>
      <c r="M33" s="366"/>
    </row>
    <row r="34" spans="2:14">
      <c r="B34" s="154" t="s">
        <v>843</v>
      </c>
      <c r="C34" s="153"/>
      <c r="D34" s="155">
        <f t="shared" ref="D34:K34" si="12">D33/C33-1</f>
        <v>0.21290875908769058</v>
      </c>
      <c r="E34" s="155">
        <f t="shared" si="12"/>
        <v>0.48298827514758846</v>
      </c>
      <c r="F34" s="155">
        <f t="shared" si="12"/>
        <v>0.32353462997050397</v>
      </c>
      <c r="G34" s="155">
        <f t="shared" si="12"/>
        <v>0.93634330046330838</v>
      </c>
      <c r="H34" s="155">
        <f t="shared" si="12"/>
        <v>0.36151557632398745</v>
      </c>
      <c r="I34" s="155">
        <f t="shared" si="12"/>
        <v>0.46078745110646135</v>
      </c>
      <c r="J34" s="155">
        <f t="shared" si="12"/>
        <v>0.46504032469260781</v>
      </c>
      <c r="K34" s="155">
        <f t="shared" si="12"/>
        <v>0.53309670584208102</v>
      </c>
      <c r="L34" s="367"/>
      <c r="M34" s="368"/>
    </row>
    <row r="35" spans="2:14">
      <c r="B35" s="152" t="s">
        <v>867</v>
      </c>
      <c r="C35" s="158"/>
      <c r="D35" s="158"/>
      <c r="E35" s="158"/>
      <c r="F35" s="158"/>
      <c r="G35" s="158"/>
      <c r="H35" s="159"/>
      <c r="I35" s="67"/>
      <c r="J35" s="67"/>
      <c r="L35" s="367"/>
      <c r="M35" s="368"/>
    </row>
    <row r="36" spans="2:14">
      <c r="B36" s="160" t="s">
        <v>868</v>
      </c>
      <c r="C36" s="161">
        <v>100.273</v>
      </c>
      <c r="D36" s="161">
        <v>114.9</v>
      </c>
      <c r="E36" s="161">
        <v>124.7</v>
      </c>
      <c r="F36" s="161">
        <v>129</v>
      </c>
      <c r="G36" s="162">
        <f>G41*G42</f>
        <v>153.35999999999999</v>
      </c>
      <c r="H36" s="162">
        <f>H41*H42</f>
        <v>174.21695999999997</v>
      </c>
      <c r="I36" s="162">
        <f>I41*I42</f>
        <v>197.91046655999997</v>
      </c>
      <c r="J36" s="162">
        <f>J41*J42</f>
        <v>224.82629001215994</v>
      </c>
      <c r="K36" s="162">
        <f>K41*K42</f>
        <v>255.40266545381365</v>
      </c>
      <c r="L36" s="367"/>
      <c r="M36" s="368"/>
    </row>
    <row r="37" spans="2:14">
      <c r="B37" s="163" t="s">
        <v>854</v>
      </c>
      <c r="C37" s="164"/>
      <c r="D37" s="165">
        <f t="shared" ref="D37:K37" si="13">D36/D33</f>
        <v>0.94473039417210702</v>
      </c>
      <c r="E37" s="165">
        <f t="shared" si="13"/>
        <v>0.69137965447650307</v>
      </c>
      <c r="F37" s="165">
        <f t="shared" si="13"/>
        <v>0.54038656490084536</v>
      </c>
      <c r="G37" s="165">
        <f t="shared" si="13"/>
        <v>0.33177570093457942</v>
      </c>
      <c r="H37" s="165">
        <f t="shared" si="13"/>
        <v>0.27682180271435647</v>
      </c>
      <c r="I37" s="165">
        <f t="shared" si="13"/>
        <v>0.21527400693736556</v>
      </c>
      <c r="J37" s="165">
        <f t="shared" si="13"/>
        <v>0.16692460115878283</v>
      </c>
      <c r="K37" s="165">
        <f t="shared" si="13"/>
        <v>0.12368844456698611</v>
      </c>
      <c r="L37" s="367"/>
      <c r="M37" s="368"/>
    </row>
    <row r="38" spans="2:14">
      <c r="B38" s="137" t="s">
        <v>843</v>
      </c>
      <c r="C38" s="166"/>
      <c r="D38" s="165">
        <f t="shared" ref="D38:K38" si="14">D36/C36-1</f>
        <v>0.14587177006771523</v>
      </c>
      <c r="E38" s="165">
        <f t="shared" si="14"/>
        <v>8.5291557876414181E-2</v>
      </c>
      <c r="F38" s="165">
        <f t="shared" si="14"/>
        <v>3.4482758620689724E-2</v>
      </c>
      <c r="G38" s="165">
        <f t="shared" si="14"/>
        <v>0.18883720930232539</v>
      </c>
      <c r="H38" s="165">
        <f t="shared" si="14"/>
        <v>0.1359999999999999</v>
      </c>
      <c r="I38" s="165">
        <f t="shared" si="14"/>
        <v>0.13600000000000012</v>
      </c>
      <c r="J38" s="165">
        <f t="shared" si="14"/>
        <v>0.1359999999999999</v>
      </c>
      <c r="K38" s="165">
        <f t="shared" si="14"/>
        <v>0.1359999999999999</v>
      </c>
      <c r="L38" s="367"/>
      <c r="M38" s="368"/>
    </row>
    <row r="39" spans="2:14">
      <c r="B39" s="167" t="s">
        <v>869</v>
      </c>
      <c r="C39" s="168">
        <v>3.49</v>
      </c>
      <c r="D39" s="168">
        <v>3.46</v>
      </c>
      <c r="E39" s="168">
        <v>3.83</v>
      </c>
      <c r="F39" s="168">
        <v>4.53</v>
      </c>
      <c r="G39" s="169"/>
      <c r="H39" s="169"/>
      <c r="I39" s="169"/>
      <c r="J39" s="169"/>
      <c r="K39" s="169"/>
      <c r="L39" s="361"/>
      <c r="M39" s="362"/>
    </row>
    <row r="40" spans="2:14">
      <c r="B40" s="170" t="s">
        <v>870</v>
      </c>
      <c r="C40" s="171">
        <v>28635</v>
      </c>
      <c r="D40" s="171">
        <v>34557</v>
      </c>
      <c r="E40" s="171">
        <v>32589</v>
      </c>
      <c r="F40" s="171">
        <v>28392</v>
      </c>
      <c r="G40" s="172"/>
      <c r="H40" s="173"/>
      <c r="I40" s="173"/>
      <c r="J40" s="173"/>
      <c r="K40" s="173"/>
      <c r="L40" s="367"/>
      <c r="M40" s="368"/>
    </row>
    <row r="41" spans="2:14">
      <c r="B41" s="174" t="s">
        <v>871</v>
      </c>
      <c r="D41" s="53">
        <v>200</v>
      </c>
      <c r="E41" s="53">
        <v>250</v>
      </c>
      <c r="F41" s="53">
        <v>150</v>
      </c>
      <c r="G41" s="175">
        <v>170.39999999999998</v>
      </c>
      <c r="H41" s="175">
        <v>193.57439999999997</v>
      </c>
      <c r="I41" s="175">
        <v>219.90051839999995</v>
      </c>
      <c r="J41" s="175">
        <v>249.80698890239992</v>
      </c>
      <c r="K41" s="175">
        <v>283.78073939312628</v>
      </c>
      <c r="L41" s="369" t="s">
        <v>872</v>
      </c>
      <c r="M41" s="370"/>
      <c r="N41" s="178"/>
    </row>
    <row r="42" spans="2:14">
      <c r="B42" s="170" t="s">
        <v>873</v>
      </c>
      <c r="F42" s="179">
        <v>0.86</v>
      </c>
      <c r="G42" s="179">
        <v>0.9</v>
      </c>
      <c r="H42" s="179">
        <v>0.9</v>
      </c>
      <c r="I42" s="179">
        <v>0.9</v>
      </c>
      <c r="J42" s="179">
        <v>0.9</v>
      </c>
      <c r="K42" s="179">
        <v>0.9</v>
      </c>
      <c r="L42" s="367"/>
      <c r="M42" s="368"/>
    </row>
    <row r="43" spans="2:14">
      <c r="B43" s="180" t="s">
        <v>874</v>
      </c>
      <c r="C43" s="181" t="s">
        <v>85</v>
      </c>
      <c r="D43" s="182">
        <v>6.7219999999999942</v>
      </c>
      <c r="E43" s="182">
        <v>55.664000000000001</v>
      </c>
      <c r="F43" s="182">
        <v>109.71799999999999</v>
      </c>
      <c r="G43" s="183">
        <f>G50+G57</f>
        <v>308.88</v>
      </c>
      <c r="H43" s="183">
        <f>H50+H57</f>
        <v>455.13</v>
      </c>
      <c r="I43" s="183">
        <f>I50+I57</f>
        <v>721.43167500000004</v>
      </c>
      <c r="J43" s="183">
        <f>J50+J57</f>
        <v>1122.0470195625001</v>
      </c>
      <c r="K43" s="183">
        <f>K50+K57</f>
        <v>1809.4843686417189</v>
      </c>
      <c r="L43" s="361"/>
      <c r="M43" s="362"/>
    </row>
    <row r="44" spans="2:14">
      <c r="B44" s="163" t="s">
        <v>854</v>
      </c>
      <c r="C44" s="184"/>
      <c r="D44" s="185">
        <f t="shared" ref="D44:K44" si="15">D43/D33</f>
        <v>5.5269605827892934E-2</v>
      </c>
      <c r="E44" s="185">
        <f t="shared" si="15"/>
        <v>0.30862034552349693</v>
      </c>
      <c r="F44" s="185">
        <f t="shared" si="15"/>
        <v>0.45961343509915464</v>
      </c>
      <c r="G44" s="186">
        <f t="shared" si="15"/>
        <v>0.66822429906542058</v>
      </c>
      <c r="H44" s="186">
        <f t="shared" si="15"/>
        <v>0.72317819728564359</v>
      </c>
      <c r="I44" s="186">
        <f t="shared" si="15"/>
        <v>0.78472599306263435</v>
      </c>
      <c r="J44" s="186">
        <f t="shared" si="15"/>
        <v>0.83307539884121717</v>
      </c>
      <c r="K44" s="186">
        <f t="shared" si="15"/>
        <v>0.87631155543301376</v>
      </c>
      <c r="L44" s="156"/>
      <c r="M44" s="157"/>
    </row>
    <row r="45" spans="2:14">
      <c r="B45" s="137" t="s">
        <v>843</v>
      </c>
      <c r="C45" s="184"/>
      <c r="D45" s="184"/>
      <c r="E45" s="186">
        <f t="shared" ref="E45:K45" si="16">E43/D43-1</f>
        <v>7.280868789050885</v>
      </c>
      <c r="F45" s="186">
        <f t="shared" si="16"/>
        <v>0.97107645875251491</v>
      </c>
      <c r="G45" s="186">
        <f t="shared" si="16"/>
        <v>1.8152171931679399</v>
      </c>
      <c r="H45" s="186">
        <f t="shared" si="16"/>
        <v>0.4734848484848484</v>
      </c>
      <c r="I45" s="186">
        <f t="shared" si="16"/>
        <v>0.58511123195570502</v>
      </c>
      <c r="J45" s="186">
        <f t="shared" si="16"/>
        <v>0.55530600948800868</v>
      </c>
      <c r="K45" s="186">
        <f t="shared" si="16"/>
        <v>0.61266358458601777</v>
      </c>
      <c r="L45" s="156"/>
      <c r="M45" s="157"/>
    </row>
    <row r="46" spans="2:14">
      <c r="B46" s="170" t="s">
        <v>875</v>
      </c>
      <c r="C46" s="166"/>
      <c r="D46" s="166"/>
      <c r="E46" s="166"/>
      <c r="F46" s="166"/>
      <c r="G46" s="187">
        <f>G58+G50</f>
        <v>287.28000000000003</v>
      </c>
      <c r="H46" s="187">
        <f>H58+H50</f>
        <v>401.4</v>
      </c>
      <c r="I46" s="187">
        <f>I58+I50</f>
        <v>598.83749999999998</v>
      </c>
      <c r="J46" s="187">
        <f>J58+J50</f>
        <v>856.18828125000005</v>
      </c>
      <c r="K46" s="187">
        <f>K58+K50</f>
        <v>1251.8802246093751</v>
      </c>
      <c r="L46" s="156"/>
      <c r="M46" s="157"/>
    </row>
    <row r="47" spans="2:14">
      <c r="B47" s="170" t="s">
        <v>876</v>
      </c>
      <c r="C47" s="166"/>
      <c r="D47" s="166"/>
      <c r="E47" s="166"/>
      <c r="F47" s="166"/>
      <c r="G47" s="187">
        <f>G50+G59</f>
        <v>308.88</v>
      </c>
      <c r="H47" s="187">
        <f t="shared" ref="H47:K47" si="17">H50+H59</f>
        <v>455.13</v>
      </c>
      <c r="I47" s="187">
        <f t="shared" si="17"/>
        <v>721.43167500000004</v>
      </c>
      <c r="J47" s="187">
        <f t="shared" si="17"/>
        <v>1122.0470195625001</v>
      </c>
      <c r="K47" s="187">
        <f t="shared" si="17"/>
        <v>1809.4843686417189</v>
      </c>
      <c r="L47" s="156"/>
      <c r="M47" s="157"/>
    </row>
    <row r="48" spans="2:14">
      <c r="B48" s="170" t="s">
        <v>877</v>
      </c>
      <c r="C48" s="166"/>
      <c r="D48" s="166"/>
      <c r="E48" s="166"/>
      <c r="F48" s="166"/>
      <c r="G48" s="187">
        <f>G50+G60</f>
        <v>330.48</v>
      </c>
      <c r="H48" s="187">
        <f>H50+H60</f>
        <v>505.89</v>
      </c>
      <c r="I48" s="187">
        <f>I50+I60</f>
        <v>836.17256250000014</v>
      </c>
      <c r="J48" s="187">
        <f>J50+J60</f>
        <v>1374.5132613281248</v>
      </c>
      <c r="K48" s="187">
        <f>K50+K60</f>
        <v>2354.0974859399412</v>
      </c>
      <c r="L48" s="156"/>
      <c r="M48" s="157"/>
    </row>
    <row r="49" spans="2:13">
      <c r="B49" s="174" t="s">
        <v>871</v>
      </c>
      <c r="F49" s="53">
        <v>400</v>
      </c>
      <c r="G49" s="175">
        <v>496</v>
      </c>
      <c r="H49" s="175">
        <v>615.04</v>
      </c>
      <c r="I49" s="175">
        <v>762.64959999999996</v>
      </c>
      <c r="J49" s="175">
        <v>945.68550399999992</v>
      </c>
      <c r="K49" s="171">
        <v>1200</v>
      </c>
      <c r="L49" s="369" t="s">
        <v>878</v>
      </c>
      <c r="M49" s="370"/>
    </row>
    <row r="50" spans="2:13">
      <c r="B50" s="188" t="s">
        <v>879</v>
      </c>
      <c r="C50" s="169"/>
      <c r="D50" s="169"/>
      <c r="E50" s="189">
        <f>E43*E51</f>
        <v>13.916</v>
      </c>
      <c r="F50" s="190">
        <f>F43*F51</f>
        <v>44.984379999999994</v>
      </c>
      <c r="G50" s="191">
        <f>G53*0.8*0.9</f>
        <v>200.88000000000002</v>
      </c>
      <c r="H50" s="191">
        <f>H53*0.8*0.9</f>
        <v>255.6</v>
      </c>
      <c r="I50" s="191">
        <f>I53*0.8*0.9</f>
        <v>352.8</v>
      </c>
      <c r="J50" s="191">
        <f>J53*0.8*0.9</f>
        <v>441</v>
      </c>
      <c r="K50" s="191">
        <f>K53*0.8*0.9</f>
        <v>551.25</v>
      </c>
      <c r="L50" s="373"/>
      <c r="M50" s="374"/>
    </row>
    <row r="51" spans="2:13">
      <c r="B51" s="163" t="s">
        <v>880</v>
      </c>
      <c r="E51" s="192">
        <v>0.25</v>
      </c>
      <c r="F51" s="164">
        <v>0.41</v>
      </c>
      <c r="G51" s="193">
        <f>G50/G43</f>
        <v>0.65034965034965042</v>
      </c>
      <c r="H51" s="193">
        <f>H50/H43</f>
        <v>0.56159778524817083</v>
      </c>
      <c r="I51" s="193">
        <f>I50/I43</f>
        <v>0.48902759918324906</v>
      </c>
      <c r="J51" s="193">
        <f>J50/J43</f>
        <v>0.39303165759662312</v>
      </c>
      <c r="K51" s="193">
        <f>K50/K43</f>
        <v>0.30464479801712424</v>
      </c>
      <c r="L51" s="176"/>
      <c r="M51" s="177"/>
    </row>
    <row r="52" spans="2:13">
      <c r="B52" s="137" t="s">
        <v>843</v>
      </c>
      <c r="E52" s="192"/>
      <c r="F52" s="164">
        <f t="shared" ref="F52:K52" si="18">F50/E50-1</f>
        <v>2.2325653923541244</v>
      </c>
      <c r="G52" s="164">
        <f t="shared" si="18"/>
        <v>3.4655500420368144</v>
      </c>
      <c r="H52" s="164">
        <f t="shared" si="18"/>
        <v>0.27240143369175618</v>
      </c>
      <c r="I52" s="164">
        <f t="shared" si="18"/>
        <v>0.38028169014084523</v>
      </c>
      <c r="J52" s="164">
        <f t="shared" si="18"/>
        <v>0.25</v>
      </c>
      <c r="K52" s="164">
        <f t="shared" si="18"/>
        <v>0.25</v>
      </c>
      <c r="L52" s="176"/>
      <c r="M52" s="177"/>
    </row>
    <row r="53" spans="2:13">
      <c r="B53" s="174" t="s">
        <v>881</v>
      </c>
      <c r="C53" s="166"/>
      <c r="D53" s="194"/>
      <c r="E53" s="195">
        <v>5.0999999999999996</v>
      </c>
      <c r="F53" s="196">
        <v>42</v>
      </c>
      <c r="G53" s="197">
        <v>279</v>
      </c>
      <c r="H53" s="197">
        <v>355</v>
      </c>
      <c r="I53" s="197">
        <v>490</v>
      </c>
      <c r="J53" s="198">
        <v>612.5</v>
      </c>
      <c r="K53" s="198">
        <v>765.625</v>
      </c>
      <c r="L53" s="367" t="s">
        <v>882</v>
      </c>
      <c r="M53" s="368"/>
    </row>
    <row r="54" spans="2:13">
      <c r="B54" s="199" t="s">
        <v>883</v>
      </c>
      <c r="C54" s="166"/>
      <c r="D54" s="194">
        <v>140</v>
      </c>
      <c r="E54" s="200">
        <v>4890</v>
      </c>
      <c r="F54" s="166"/>
      <c r="I54" s="178"/>
      <c r="L54" s="201"/>
      <c r="M54" s="202"/>
    </row>
    <row r="55" spans="2:13">
      <c r="B55" s="203" t="s">
        <v>884</v>
      </c>
      <c r="C55" s="166"/>
      <c r="D55" s="166"/>
      <c r="E55" s="204">
        <v>150</v>
      </c>
      <c r="F55" s="166"/>
      <c r="I55" s="178"/>
      <c r="L55" s="201"/>
      <c r="M55" s="202"/>
    </row>
    <row r="56" spans="2:13">
      <c r="B56" s="199" t="s">
        <v>885</v>
      </c>
      <c r="C56" s="166"/>
      <c r="D56" s="166"/>
      <c r="E56" s="205">
        <v>122</v>
      </c>
      <c r="F56" s="166"/>
      <c r="I56" s="178"/>
      <c r="L56" s="201"/>
      <c r="M56" s="202"/>
    </row>
    <row r="57" spans="2:13">
      <c r="B57" s="188" t="s">
        <v>886</v>
      </c>
      <c r="C57" s="181"/>
      <c r="D57" s="181"/>
      <c r="E57" s="181"/>
      <c r="F57" s="181"/>
      <c r="G57" s="206">
        <f>G59</f>
        <v>108</v>
      </c>
      <c r="H57" s="206">
        <f t="shared" ref="H57:K57" si="19">H59</f>
        <v>199.53</v>
      </c>
      <c r="I57" s="206">
        <f t="shared" si="19"/>
        <v>368.63167500000003</v>
      </c>
      <c r="J57" s="206">
        <f t="shared" si="19"/>
        <v>681.04701956250005</v>
      </c>
      <c r="K57" s="206">
        <f t="shared" si="19"/>
        <v>1258.2343686417189</v>
      </c>
      <c r="L57" s="207"/>
      <c r="M57" s="66"/>
    </row>
    <row r="58" spans="2:13">
      <c r="B58" s="170" t="s">
        <v>887</v>
      </c>
      <c r="C58" s="166"/>
      <c r="D58" s="166"/>
      <c r="E58" s="166"/>
      <c r="F58" s="166"/>
      <c r="G58" s="208">
        <f>G61*G62*800</f>
        <v>86.4</v>
      </c>
      <c r="H58" s="208">
        <f>H61*H62*800</f>
        <v>145.80000000000001</v>
      </c>
      <c r="I58" s="208">
        <f>I61*I62*800</f>
        <v>246.03749999999999</v>
      </c>
      <c r="J58" s="208">
        <f>J61*J62*800</f>
        <v>415.18828125000005</v>
      </c>
      <c r="K58" s="208">
        <f>K61*K62*800</f>
        <v>700.63022460937509</v>
      </c>
      <c r="L58" s="209"/>
      <c r="M58" s="202"/>
    </row>
    <row r="59" spans="2:13">
      <c r="B59" s="170" t="s">
        <v>876</v>
      </c>
      <c r="C59" s="166"/>
      <c r="D59" s="166"/>
      <c r="E59" s="166"/>
      <c r="F59" s="166"/>
      <c r="G59" s="208">
        <f>G61*G63*800</f>
        <v>108</v>
      </c>
      <c r="H59" s="208">
        <f>H61*H63*800</f>
        <v>199.53</v>
      </c>
      <c r="I59" s="208">
        <f>I61*I63*800</f>
        <v>368.63167500000003</v>
      </c>
      <c r="J59" s="208">
        <f>J61*J63*800</f>
        <v>681.04701956250005</v>
      </c>
      <c r="K59" s="208">
        <f>K61*K63*800</f>
        <v>1258.2343686417189</v>
      </c>
      <c r="L59" s="209"/>
      <c r="M59" s="202"/>
    </row>
    <row r="60" spans="2:13">
      <c r="B60" s="170" t="s">
        <v>877</v>
      </c>
      <c r="C60" s="166"/>
      <c r="D60" s="166"/>
      <c r="E60" s="166"/>
      <c r="F60" s="166"/>
      <c r="G60" s="208">
        <f>G61*G64*800</f>
        <v>129.6</v>
      </c>
      <c r="H60" s="208">
        <f>H61*H64*800</f>
        <v>250.29000000000002</v>
      </c>
      <c r="I60" s="208">
        <f>I61*I64*800</f>
        <v>483.37256250000007</v>
      </c>
      <c r="J60" s="208">
        <f>J61*J64*800</f>
        <v>933.51326132812494</v>
      </c>
      <c r="K60" s="208">
        <f>K61*K64*800</f>
        <v>1802.8474859399414</v>
      </c>
      <c r="L60" s="209"/>
      <c r="M60" s="202"/>
    </row>
    <row r="61" spans="2:13">
      <c r="B61" s="210" t="s">
        <v>888</v>
      </c>
      <c r="C61" s="211"/>
      <c r="D61" s="211"/>
      <c r="E61" s="211"/>
      <c r="F61" s="211"/>
      <c r="G61" s="212">
        <v>13.5</v>
      </c>
      <c r="H61" s="212">
        <v>16.875</v>
      </c>
      <c r="I61" s="212">
        <v>21.09375</v>
      </c>
      <c r="J61" s="212">
        <v>26.3671875</v>
      </c>
      <c r="K61" s="212">
        <v>32.958984375</v>
      </c>
      <c r="L61" s="375" t="s">
        <v>889</v>
      </c>
      <c r="M61" s="376"/>
    </row>
    <row r="62" spans="2:13">
      <c r="B62" s="170" t="s">
        <v>887</v>
      </c>
      <c r="C62" s="166"/>
      <c r="D62" s="166"/>
      <c r="E62" s="166"/>
      <c r="F62" s="166"/>
      <c r="G62" s="193">
        <v>8.0000000000000002E-3</v>
      </c>
      <c r="H62" s="193">
        <f>G62*1.35</f>
        <v>1.0800000000000001E-2</v>
      </c>
      <c r="I62" s="193">
        <f>H62*1.35</f>
        <v>1.4580000000000001E-2</v>
      </c>
      <c r="J62" s="193">
        <f>I62*1.35</f>
        <v>1.9683000000000003E-2</v>
      </c>
      <c r="K62" s="193">
        <f>J62*1.35</f>
        <v>2.6572050000000007E-2</v>
      </c>
      <c r="L62" s="214"/>
      <c r="M62" s="202"/>
    </row>
    <row r="63" spans="2:13">
      <c r="B63" s="170" t="s">
        <v>876</v>
      </c>
      <c r="C63" s="166"/>
      <c r="D63" s="166"/>
      <c r="E63" s="166"/>
      <c r="F63" s="166"/>
      <c r="G63" s="193">
        <v>0.01</v>
      </c>
      <c r="H63" s="193">
        <f>G63*1.478</f>
        <v>1.478E-2</v>
      </c>
      <c r="I63" s="193">
        <f>H63*1.478</f>
        <v>2.1844840000000001E-2</v>
      </c>
      <c r="J63" s="193">
        <f>I63*1.478</f>
        <v>3.2286673520000003E-2</v>
      </c>
      <c r="K63" s="193">
        <f>J63*1.478</f>
        <v>4.7719703462560006E-2</v>
      </c>
      <c r="L63" s="214"/>
      <c r="M63" s="202"/>
    </row>
    <row r="64" spans="2:13">
      <c r="B64" s="170" t="s">
        <v>877</v>
      </c>
      <c r="C64" s="166"/>
      <c r="D64" s="166"/>
      <c r="E64" s="166"/>
      <c r="F64" s="166"/>
      <c r="G64" s="193">
        <v>1.2E-2</v>
      </c>
      <c r="H64" s="193">
        <f>G64*1.545</f>
        <v>1.8540000000000001E-2</v>
      </c>
      <c r="I64" s="193">
        <f>H64*1.545</f>
        <v>2.8644300000000001E-2</v>
      </c>
      <c r="J64" s="193">
        <f>I64*1.545</f>
        <v>4.4255443499999998E-2</v>
      </c>
      <c r="K64" s="193">
        <f>J64*1.545</f>
        <v>6.8374660207499993E-2</v>
      </c>
      <c r="L64" s="214"/>
      <c r="M64" s="202"/>
    </row>
    <row r="65" spans="2:14">
      <c r="B65" s="215"/>
      <c r="G65" s="216"/>
      <c r="H65" s="216"/>
      <c r="I65" s="216"/>
      <c r="J65" s="216"/>
      <c r="K65" s="216"/>
      <c r="L65" s="216"/>
    </row>
    <row r="67" spans="2:14">
      <c r="B67" s="114" t="s">
        <v>890</v>
      </c>
      <c r="C67" s="114"/>
      <c r="D67" s="114"/>
      <c r="E67" s="114"/>
      <c r="F67" s="114"/>
      <c r="G67" s="114"/>
      <c r="H67" s="114"/>
      <c r="I67" s="114"/>
      <c r="J67" s="114"/>
      <c r="K67" s="114"/>
      <c r="L67" s="114"/>
      <c r="M67" s="114"/>
      <c r="N67" s="114"/>
    </row>
    <row r="68" spans="2:14" ht="10.8" thickBot="1">
      <c r="B68" s="116" t="s">
        <v>824</v>
      </c>
      <c r="C68" s="117">
        <v>2020</v>
      </c>
      <c r="D68" s="117">
        <v>2021</v>
      </c>
      <c r="E68" s="117">
        <v>2022</v>
      </c>
      <c r="F68" s="117">
        <v>2023</v>
      </c>
      <c r="G68" s="217" t="s">
        <v>841</v>
      </c>
      <c r="H68" s="117" t="s">
        <v>860</v>
      </c>
      <c r="I68" s="117" t="s">
        <v>861</v>
      </c>
      <c r="J68" s="117" t="s">
        <v>862</v>
      </c>
      <c r="K68" s="117" t="s">
        <v>863</v>
      </c>
      <c r="L68" s="117" t="s">
        <v>864</v>
      </c>
      <c r="M68" s="377" t="s">
        <v>865</v>
      </c>
      <c r="N68" s="377"/>
    </row>
    <row r="69" spans="2:14" ht="10.8" thickTop="1">
      <c r="B69" s="218" t="s">
        <v>891</v>
      </c>
      <c r="C69" s="153">
        <v>100.273</v>
      </c>
      <c r="D69" s="153">
        <v>121.622</v>
      </c>
      <c r="E69" s="153">
        <v>180.364</v>
      </c>
      <c r="F69" s="153">
        <v>238.71799999999999</v>
      </c>
      <c r="G69" s="219">
        <v>94.501000000000005</v>
      </c>
      <c r="H69" s="220">
        <f>G33</f>
        <v>462.24</v>
      </c>
      <c r="I69" s="220">
        <f t="shared" ref="I69:L69" si="20">H33</f>
        <v>629.34695999999997</v>
      </c>
      <c r="J69" s="220">
        <f t="shared" si="20"/>
        <v>919.34214156000007</v>
      </c>
      <c r="K69" s="220">
        <f t="shared" si="20"/>
        <v>1346.87330957466</v>
      </c>
      <c r="L69" s="220">
        <f t="shared" si="20"/>
        <v>2064.8870340955327</v>
      </c>
      <c r="M69" s="213"/>
    </row>
    <row r="70" spans="2:14">
      <c r="B70" s="221" t="s">
        <v>843</v>
      </c>
      <c r="C70" s="153"/>
      <c r="D70" s="153"/>
      <c r="E70" s="153"/>
      <c r="F70" s="153"/>
      <c r="G70" s="219"/>
      <c r="H70" s="222"/>
      <c r="I70" s="222"/>
      <c r="J70" s="222"/>
      <c r="K70" s="223"/>
      <c r="M70" s="213"/>
    </row>
    <row r="71" spans="2:14">
      <c r="B71" s="218" t="s">
        <v>892</v>
      </c>
      <c r="C71" s="153">
        <v>85.679000000000002</v>
      </c>
      <c r="D71" s="153">
        <v>111.685</v>
      </c>
      <c r="E71" s="153">
        <v>175.38799999999998</v>
      </c>
      <c r="F71" s="153">
        <v>181.797</v>
      </c>
      <c r="G71" s="224">
        <v>59.3</v>
      </c>
      <c r="H71" s="153">
        <f>H69*H72</f>
        <v>318.94559999999996</v>
      </c>
      <c r="I71" s="153">
        <f>I69*I72</f>
        <v>428.29892689319996</v>
      </c>
      <c r="J71" s="153">
        <f>J69*J72</f>
        <v>616.69620019107265</v>
      </c>
      <c r="K71" s="153">
        <f>K69*K72</f>
        <v>889.96145186422063</v>
      </c>
      <c r="L71" s="153">
        <f>L69*L72</f>
        <v>1342.9825454101874</v>
      </c>
      <c r="M71" s="213"/>
    </row>
    <row r="72" spans="2:14">
      <c r="B72" s="225" t="s">
        <v>852</v>
      </c>
      <c r="C72" s="226">
        <f>C71/C69</f>
        <v>0.85445733148504588</v>
      </c>
      <c r="D72" s="226">
        <f t="shared" ref="D72:F72" si="21">D71/D69</f>
        <v>0.91829603196790055</v>
      </c>
      <c r="E72" s="226">
        <f t="shared" si="21"/>
        <v>0.97241134594486689</v>
      </c>
      <c r="F72" s="226">
        <f t="shared" si="21"/>
        <v>0.76155547549828673</v>
      </c>
      <c r="G72" s="227">
        <f>G71/G69</f>
        <v>0.62750658723188113</v>
      </c>
      <c r="H72" s="226">
        <f>1-H73</f>
        <v>0.69</v>
      </c>
      <c r="I72" s="226">
        <f>1-I73</f>
        <v>0.68054499999999996</v>
      </c>
      <c r="J72" s="226">
        <f>1-J73</f>
        <v>0.67080162249999997</v>
      </c>
      <c r="K72" s="226">
        <f>1-K73</f>
        <v>0.66076107198625</v>
      </c>
      <c r="L72" s="226">
        <f>1-L73</f>
        <v>0.65039032316770018</v>
      </c>
      <c r="M72" s="213"/>
    </row>
    <row r="73" spans="2:14">
      <c r="B73" s="228" t="s">
        <v>851</v>
      </c>
      <c r="C73" s="229">
        <f>1-C72</f>
        <v>0.14554266851495412</v>
      </c>
      <c r="D73" s="229">
        <f t="shared" ref="D73:G73" si="22">1-D72</f>
        <v>8.170396803209945E-2</v>
      </c>
      <c r="E73" s="229">
        <f t="shared" si="22"/>
        <v>2.7588654055133111E-2</v>
      </c>
      <c r="F73" s="229">
        <f t="shared" si="22"/>
        <v>0.23844452450171327</v>
      </c>
      <c r="G73" s="230">
        <f t="shared" si="22"/>
        <v>0.37249341276811887</v>
      </c>
      <c r="H73" s="229">
        <v>0.31</v>
      </c>
      <c r="I73" s="229">
        <v>0.31945499999999999</v>
      </c>
      <c r="J73" s="229">
        <v>0.32919837749999997</v>
      </c>
      <c r="K73" s="229">
        <v>0.33923892801374994</v>
      </c>
      <c r="L73" s="229">
        <v>0.34960967683229988</v>
      </c>
      <c r="M73" s="231"/>
    </row>
    <row r="74" spans="2:14">
      <c r="B74" s="232" t="s">
        <v>893</v>
      </c>
      <c r="C74" s="66"/>
      <c r="D74" s="66"/>
      <c r="E74" s="66"/>
      <c r="F74" s="66"/>
      <c r="G74" s="233"/>
      <c r="H74" s="234"/>
      <c r="I74" s="235"/>
      <c r="J74" s="235"/>
      <c r="K74" s="236"/>
      <c r="L74" s="237"/>
      <c r="M74" s="238"/>
      <c r="N74" s="66"/>
    </row>
    <row r="75" spans="2:14">
      <c r="B75" s="239" t="s">
        <v>894</v>
      </c>
      <c r="C75" s="216">
        <f>C69*C76</f>
        <v>44.12012</v>
      </c>
      <c r="D75" s="216">
        <f>D69*D76</f>
        <v>58.37856</v>
      </c>
      <c r="E75" s="216">
        <f>E69*E76</f>
        <v>91.985640000000004</v>
      </c>
      <c r="F75" s="216">
        <f>F69*F76</f>
        <v>85.938479999999998</v>
      </c>
      <c r="G75" s="240">
        <f>G69*G76</f>
        <v>28.350300000000001</v>
      </c>
      <c r="H75" s="173"/>
      <c r="I75" s="173"/>
      <c r="J75" s="173"/>
      <c r="K75" s="241"/>
      <c r="L75" s="173"/>
      <c r="M75" s="213"/>
    </row>
    <row r="76" spans="2:14">
      <c r="B76" s="242" t="s">
        <v>854</v>
      </c>
      <c r="C76" s="178">
        <v>0.44</v>
      </c>
      <c r="D76" s="178">
        <v>0.48</v>
      </c>
      <c r="E76" s="178">
        <v>0.51</v>
      </c>
      <c r="F76" s="178">
        <v>0.36</v>
      </c>
      <c r="G76" s="243">
        <v>0.3</v>
      </c>
      <c r="H76" s="244"/>
      <c r="I76" s="244"/>
      <c r="J76" s="244"/>
      <c r="K76" s="244"/>
      <c r="L76" s="244"/>
      <c r="M76" s="245"/>
    </row>
    <row r="77" spans="2:14">
      <c r="B77" s="239" t="s">
        <v>895</v>
      </c>
      <c r="C77" s="216">
        <f>C69*C78</f>
        <v>-1407.2312819999993</v>
      </c>
      <c r="D77" s="216">
        <f>D69*D78</f>
        <v>53.513680000000001</v>
      </c>
      <c r="E77" s="216">
        <f>E69*E78</f>
        <v>82.967440000000011</v>
      </c>
      <c r="F77" s="216">
        <f>F69*F78</f>
        <v>95.487200000000001</v>
      </c>
      <c r="G77" s="240">
        <v>95.487200000000001</v>
      </c>
      <c r="H77" s="173"/>
      <c r="I77" s="173"/>
      <c r="J77" s="173"/>
      <c r="K77" s="246"/>
      <c r="L77" s="173"/>
      <c r="M77" s="245"/>
    </row>
    <row r="78" spans="2:14">
      <c r="B78" s="242" t="s">
        <v>854</v>
      </c>
      <c r="C78" s="178">
        <f>1-C79-C76</f>
        <v>-14.033999999999994</v>
      </c>
      <c r="D78" s="178">
        <v>0.44</v>
      </c>
      <c r="E78" s="178">
        <v>0.46</v>
      </c>
      <c r="F78" s="178">
        <v>0.4</v>
      </c>
      <c r="G78" s="243">
        <v>0.33</v>
      </c>
      <c r="H78" s="247"/>
      <c r="I78" s="247"/>
      <c r="J78" s="247"/>
      <c r="K78" s="247"/>
      <c r="L78" s="247"/>
      <c r="M78" s="245"/>
    </row>
    <row r="79" spans="2:14" ht="10.8" thickBot="1">
      <c r="B79" s="248" t="s">
        <v>850</v>
      </c>
      <c r="C79" s="249">
        <f>C69-C71</f>
        <v>14.593999999999994</v>
      </c>
      <c r="D79" s="249">
        <f t="shared" ref="D79:L79" si="23">D69-D71</f>
        <v>9.9369999999999976</v>
      </c>
      <c r="E79" s="249">
        <f t="shared" si="23"/>
        <v>4.9760000000000275</v>
      </c>
      <c r="F79" s="249">
        <f t="shared" si="23"/>
        <v>56.920999999999992</v>
      </c>
      <c r="G79" s="249">
        <f t="shared" si="23"/>
        <v>35.201000000000008</v>
      </c>
      <c r="H79" s="249">
        <f>H69-H71</f>
        <v>143.29440000000005</v>
      </c>
      <c r="I79" s="249">
        <f t="shared" si="23"/>
        <v>201.04803310680001</v>
      </c>
      <c r="J79" s="249">
        <f t="shared" si="23"/>
        <v>302.64594136892742</v>
      </c>
      <c r="K79" s="249">
        <f t="shared" si="23"/>
        <v>456.91185771043934</v>
      </c>
      <c r="L79" s="249">
        <f t="shared" si="23"/>
        <v>721.90448868534531</v>
      </c>
      <c r="M79" s="250"/>
      <c r="N79" s="251"/>
    </row>
    <row r="80" spans="2:14" ht="10.8" thickTop="1">
      <c r="H80" s="178"/>
    </row>
    <row r="82" spans="2:23">
      <c r="B82" s="114" t="s">
        <v>896</v>
      </c>
      <c r="C82" s="114"/>
      <c r="D82" s="114"/>
      <c r="E82" s="114"/>
      <c r="F82" s="115"/>
      <c r="G82" s="114"/>
      <c r="H82" s="114"/>
      <c r="I82" s="114"/>
      <c r="J82" s="114"/>
      <c r="K82" s="114"/>
      <c r="L82" s="114"/>
      <c r="M82" s="114"/>
    </row>
    <row r="83" spans="2:23" ht="10.8" thickBot="1">
      <c r="B83" s="151" t="s">
        <v>824</v>
      </c>
      <c r="C83" s="117">
        <v>2020</v>
      </c>
      <c r="D83" s="117">
        <v>2021</v>
      </c>
      <c r="E83" s="117">
        <v>2022</v>
      </c>
      <c r="F83" s="117">
        <v>2023</v>
      </c>
      <c r="G83" s="117" t="s">
        <v>860</v>
      </c>
      <c r="H83" s="117" t="s">
        <v>861</v>
      </c>
      <c r="I83" s="117" t="s">
        <v>862</v>
      </c>
      <c r="J83" s="117" t="s">
        <v>863</v>
      </c>
      <c r="K83" s="117" t="s">
        <v>864</v>
      </c>
      <c r="L83" s="378" t="s">
        <v>865</v>
      </c>
      <c r="M83" s="377"/>
    </row>
    <row r="84" spans="2:23" ht="10.8" thickTop="1">
      <c r="B84" s="130" t="s">
        <v>891</v>
      </c>
      <c r="C84" s="131">
        <v>100.273</v>
      </c>
      <c r="D84" s="131">
        <v>121.622</v>
      </c>
      <c r="E84" s="131">
        <v>180.364</v>
      </c>
      <c r="F84" s="131">
        <v>238.71799999999999</v>
      </c>
      <c r="G84" s="131">
        <f>G33</f>
        <v>462.24</v>
      </c>
      <c r="H84" s="131">
        <f>H33</f>
        <v>629.34695999999997</v>
      </c>
      <c r="I84" s="131">
        <f>I33</f>
        <v>919.34214156000007</v>
      </c>
      <c r="J84" s="131">
        <f>J33</f>
        <v>1346.87330957466</v>
      </c>
      <c r="K84" s="131">
        <f>K33</f>
        <v>2064.8870340955327</v>
      </c>
      <c r="L84" s="209"/>
      <c r="M84" s="202"/>
    </row>
    <row r="85" spans="2:23">
      <c r="B85" s="154" t="s">
        <v>843</v>
      </c>
      <c r="D85" s="179">
        <f t="shared" ref="D85:K85" si="24">D84/C84-1</f>
        <v>0.21290875908769058</v>
      </c>
      <c r="E85" s="179">
        <f t="shared" si="24"/>
        <v>0.48298827514758846</v>
      </c>
      <c r="F85" s="179">
        <f t="shared" si="24"/>
        <v>0.32353462997050397</v>
      </c>
      <c r="G85" s="179">
        <f t="shared" si="24"/>
        <v>0.93634330046330838</v>
      </c>
      <c r="H85" s="179">
        <f t="shared" si="24"/>
        <v>0.36151557632398745</v>
      </c>
      <c r="I85" s="179">
        <f t="shared" si="24"/>
        <v>0.46078745110646135</v>
      </c>
      <c r="J85" s="179">
        <f t="shared" si="24"/>
        <v>0.46504032469260781</v>
      </c>
      <c r="K85" s="179">
        <f t="shared" si="24"/>
        <v>0.53309670584208102</v>
      </c>
      <c r="L85" s="209"/>
      <c r="M85" s="202"/>
    </row>
    <row r="86" spans="2:23">
      <c r="B86" s="130" t="s">
        <v>897</v>
      </c>
      <c r="C86" s="252">
        <f t="shared" ref="C86:K86" si="25">C87+C89</f>
        <v>36.162999999999997</v>
      </c>
      <c r="D86" s="252">
        <f t="shared" si="25"/>
        <v>50.536000000000001</v>
      </c>
      <c r="E86" s="252">
        <f t="shared" si="25"/>
        <v>85.740367992086505</v>
      </c>
      <c r="F86" s="252">
        <f t="shared" si="25"/>
        <v>106.124</v>
      </c>
      <c r="G86" s="253">
        <f t="shared" si="25"/>
        <v>139.59648000000001</v>
      </c>
      <c r="H86" s="253">
        <f t="shared" si="25"/>
        <v>170.79217800479998</v>
      </c>
      <c r="I86" s="253">
        <f t="shared" si="25"/>
        <v>224.29392482910464</v>
      </c>
      <c r="J86" s="253">
        <f t="shared" si="25"/>
        <v>298.21508230557731</v>
      </c>
      <c r="K86" s="253">
        <f t="shared" si="25"/>
        <v>351.20839649068199</v>
      </c>
      <c r="L86" s="209"/>
      <c r="M86" s="202"/>
    </row>
    <row r="87" spans="2:23">
      <c r="B87" s="254" t="s">
        <v>855</v>
      </c>
      <c r="C87" s="216">
        <v>27.434000000000001</v>
      </c>
      <c r="D87" s="216">
        <v>39.094999999999999</v>
      </c>
      <c r="E87" s="216">
        <v>68.810367992086512</v>
      </c>
      <c r="F87" s="216">
        <v>89.768000000000001</v>
      </c>
      <c r="G87" s="255">
        <f>G84*G88</f>
        <v>115.56</v>
      </c>
      <c r="H87" s="255">
        <f>H84*H88</f>
        <v>140.02969859999999</v>
      </c>
      <c r="I87" s="255">
        <f>I84*I88</f>
        <v>182.05272758241901</v>
      </c>
      <c r="J87" s="255">
        <f>J84*J88</f>
        <v>240.04312841566986</v>
      </c>
      <c r="K87" s="255">
        <f>K84*K88</f>
        <v>331.20839649068199</v>
      </c>
      <c r="L87" s="209"/>
      <c r="M87" s="202"/>
    </row>
    <row r="88" spans="2:23">
      <c r="B88" s="163" t="s">
        <v>856</v>
      </c>
      <c r="C88" s="256">
        <f>C87/C84</f>
        <v>0.27359309086194689</v>
      </c>
      <c r="D88" s="256">
        <f>D87/D84</f>
        <v>0.32144677772113595</v>
      </c>
      <c r="E88" s="256">
        <f>E87/E84</f>
        <v>0.38150832756030312</v>
      </c>
      <c r="F88" s="256">
        <f>F87/F84</f>
        <v>0.37604202448076812</v>
      </c>
      <c r="G88" s="193">
        <v>0.25</v>
      </c>
      <c r="H88" s="193">
        <v>0.2225</v>
      </c>
      <c r="I88" s="193">
        <v>0.19802500000000001</v>
      </c>
      <c r="J88" s="193">
        <v>0.17822250000000001</v>
      </c>
      <c r="K88" s="193">
        <v>0.16040025000000002</v>
      </c>
      <c r="L88" s="257"/>
      <c r="M88" s="202"/>
    </row>
    <row r="89" spans="2:23">
      <c r="B89" s="254" t="s">
        <v>857</v>
      </c>
      <c r="C89" s="216">
        <v>8.7289999999999992</v>
      </c>
      <c r="D89" s="216">
        <v>11.441000000000001</v>
      </c>
      <c r="E89" s="216">
        <v>16.93</v>
      </c>
      <c r="F89" s="216">
        <v>16.356000000000002</v>
      </c>
      <c r="G89" s="255">
        <f>G84*G90</f>
        <v>24.036480000000001</v>
      </c>
      <c r="H89" s="255">
        <f>H84*H90</f>
        <v>30.762479404799993</v>
      </c>
      <c r="I89" s="255">
        <f>I84*I90</f>
        <v>42.24119724668563</v>
      </c>
      <c r="J89" s="255">
        <f>J84*J90</f>
        <v>58.171953889907478</v>
      </c>
      <c r="K89" s="255">
        <v>20</v>
      </c>
      <c r="L89" s="209"/>
      <c r="M89" s="202"/>
    </row>
    <row r="90" spans="2:23">
      <c r="B90" s="258" t="s">
        <v>856</v>
      </c>
      <c r="C90" s="259">
        <f>C89/C84</f>
        <v>8.7052347092437643E-2</v>
      </c>
      <c r="D90" s="259">
        <f>D89/D84</f>
        <v>9.4070151781750017E-2</v>
      </c>
      <c r="E90" s="259">
        <f>E89/E84</f>
        <v>9.386573817391497E-2</v>
      </c>
      <c r="F90" s="259">
        <f>F89/F84</f>
        <v>6.8515989577660683E-2</v>
      </c>
      <c r="G90" s="260">
        <v>5.1999999999999998E-2</v>
      </c>
      <c r="H90" s="260">
        <v>4.8879999999999993E-2</v>
      </c>
      <c r="I90" s="260">
        <v>4.5947199999999994E-2</v>
      </c>
      <c r="J90" s="260">
        <v>4.3190367999999993E-2</v>
      </c>
      <c r="K90" s="260">
        <v>4.059894591999999E-2</v>
      </c>
      <c r="L90" s="261"/>
      <c r="M90" s="262"/>
    </row>
    <row r="91" spans="2:23">
      <c r="B91" s="130" t="s">
        <v>898</v>
      </c>
      <c r="C91" s="253">
        <v>-21.8</v>
      </c>
      <c r="D91" s="253">
        <v>-37.1</v>
      </c>
      <c r="E91" s="253">
        <v>-82.7</v>
      </c>
      <c r="F91" s="253">
        <v>-45.8</v>
      </c>
      <c r="G91" s="263">
        <f>H79-G86</f>
        <v>3.697920000000039</v>
      </c>
      <c r="H91" s="263">
        <f t="shared" ref="H91:K91" si="26">I79-H86</f>
        <v>30.255855102000027</v>
      </c>
      <c r="I91" s="263">
        <f t="shared" si="26"/>
        <v>78.352016539822785</v>
      </c>
      <c r="J91" s="263">
        <f t="shared" si="26"/>
        <v>158.69677540486202</v>
      </c>
      <c r="K91" s="263">
        <f t="shared" si="26"/>
        <v>370.69609219466332</v>
      </c>
      <c r="L91" s="264"/>
      <c r="M91" s="264"/>
    </row>
    <row r="92" spans="2:23">
      <c r="B92" s="266"/>
      <c r="C92" s="166"/>
      <c r="D92" s="166"/>
      <c r="E92" s="166"/>
      <c r="F92" s="166"/>
      <c r="G92" s="164"/>
      <c r="L92" s="265"/>
      <c r="M92" s="267"/>
      <c r="N92" s="267"/>
      <c r="O92" s="267"/>
      <c r="P92" s="267"/>
      <c r="Q92" s="267"/>
      <c r="R92" s="267"/>
      <c r="S92" s="267"/>
      <c r="T92" s="267"/>
      <c r="U92" s="267"/>
      <c r="V92" s="267"/>
      <c r="W92" s="267"/>
    </row>
    <row r="93" spans="2:23">
      <c r="B93" s="266"/>
      <c r="C93" s="166"/>
      <c r="D93" s="166"/>
      <c r="E93" s="166"/>
      <c r="F93" s="166"/>
      <c r="G93" s="164"/>
      <c r="L93" s="265"/>
      <c r="M93" s="267"/>
      <c r="N93" s="267"/>
      <c r="O93" s="267"/>
      <c r="P93" s="267"/>
      <c r="Q93" s="267"/>
      <c r="R93" s="267"/>
      <c r="S93" s="267"/>
      <c r="T93" s="267"/>
      <c r="U93" s="267"/>
      <c r="V93" s="267"/>
      <c r="W93" s="267"/>
    </row>
    <row r="94" spans="2:23">
      <c r="B94" s="266"/>
      <c r="C94" s="166"/>
      <c r="D94" s="166"/>
      <c r="E94" s="166"/>
      <c r="F94" s="166"/>
      <c r="G94" s="164"/>
      <c r="L94" s="265"/>
      <c r="M94" s="267"/>
      <c r="N94" s="267"/>
      <c r="O94" s="267"/>
      <c r="P94" s="267"/>
      <c r="Q94" s="267"/>
      <c r="R94" s="267"/>
      <c r="S94" s="267"/>
      <c r="T94" s="267"/>
      <c r="U94" s="267"/>
      <c r="V94" s="267"/>
      <c r="W94" s="267"/>
    </row>
    <row r="95" spans="2:23">
      <c r="B95" s="114" t="s">
        <v>899</v>
      </c>
      <c r="C95" s="114"/>
      <c r="D95" s="114"/>
      <c r="E95" s="114"/>
      <c r="F95" s="114"/>
      <c r="G95" s="114"/>
      <c r="H95" s="114"/>
      <c r="I95" s="114"/>
      <c r="J95" s="114"/>
      <c r="K95" s="114"/>
      <c r="L95" s="114"/>
      <c r="M95" s="114"/>
      <c r="N95" s="153"/>
      <c r="O95" s="153"/>
      <c r="P95" s="153"/>
      <c r="Q95" s="153"/>
      <c r="R95" s="153"/>
      <c r="S95" s="153"/>
      <c r="T95" s="153"/>
      <c r="U95" s="153"/>
      <c r="V95" s="153"/>
      <c r="W95" s="153"/>
    </row>
    <row r="96" spans="2:23" ht="10.8" thickBot="1">
      <c r="B96" s="151" t="s">
        <v>824</v>
      </c>
      <c r="C96" s="117">
        <v>2020</v>
      </c>
      <c r="D96" s="117">
        <v>2021</v>
      </c>
      <c r="E96" s="117">
        <v>2022</v>
      </c>
      <c r="F96" s="117">
        <v>2023</v>
      </c>
      <c r="G96" s="117" t="s">
        <v>860</v>
      </c>
      <c r="H96" s="117" t="s">
        <v>861</v>
      </c>
      <c r="I96" s="117" t="s">
        <v>862</v>
      </c>
      <c r="J96" s="117" t="s">
        <v>863</v>
      </c>
      <c r="K96" s="117" t="s">
        <v>864</v>
      </c>
      <c r="L96" s="371" t="s">
        <v>865</v>
      </c>
      <c r="M96" s="372"/>
      <c r="N96" s="153"/>
      <c r="O96" s="153"/>
      <c r="P96" s="153"/>
      <c r="Q96" s="153"/>
      <c r="R96" s="153"/>
      <c r="S96" s="153"/>
      <c r="T96" s="153"/>
      <c r="U96" s="153"/>
      <c r="V96" s="153"/>
      <c r="W96" s="153"/>
    </row>
    <row r="97" spans="2:23" ht="10.8" thickTop="1">
      <c r="B97" s="130" t="s">
        <v>842</v>
      </c>
      <c r="C97" s="131">
        <v>100.273</v>
      </c>
      <c r="D97" s="131">
        <v>121.622</v>
      </c>
      <c r="E97" s="131">
        <v>180.364</v>
      </c>
      <c r="F97" s="131">
        <v>238.71799999999999</v>
      </c>
      <c r="G97" s="268">
        <f>G33</f>
        <v>462.24</v>
      </c>
      <c r="H97" s="268">
        <f>H33</f>
        <v>629.34695999999997</v>
      </c>
      <c r="I97" s="268">
        <f>I33</f>
        <v>919.34214156000007</v>
      </c>
      <c r="J97" s="268">
        <f>J33</f>
        <v>1346.87330957466</v>
      </c>
      <c r="K97" s="268">
        <f>K33</f>
        <v>2064.8870340955327</v>
      </c>
      <c r="L97" s="269"/>
      <c r="M97" s="270"/>
      <c r="N97" s="153"/>
      <c r="O97" s="153"/>
      <c r="P97" s="153"/>
      <c r="Q97" s="153"/>
      <c r="R97" s="153"/>
      <c r="S97" s="153"/>
      <c r="T97" s="153"/>
      <c r="U97" s="153"/>
      <c r="V97" s="153"/>
      <c r="W97" s="153"/>
    </row>
    <row r="98" spans="2:23">
      <c r="B98" s="271" t="s">
        <v>843</v>
      </c>
      <c r="C98" s="272"/>
      <c r="D98" s="273">
        <f>D97/C97-1</f>
        <v>0.21290875908769058</v>
      </c>
      <c r="E98" s="273">
        <f t="shared" ref="E98:K98" si="27">E97/D97-1</f>
        <v>0.48298827514758846</v>
      </c>
      <c r="F98" s="273">
        <f t="shared" si="27"/>
        <v>0.32353462997050397</v>
      </c>
      <c r="G98" s="273">
        <f t="shared" si="27"/>
        <v>0.93634330046330838</v>
      </c>
      <c r="H98" s="273">
        <f t="shared" si="27"/>
        <v>0.36151557632398745</v>
      </c>
      <c r="I98" s="273">
        <f t="shared" si="27"/>
        <v>0.46078745110646135</v>
      </c>
      <c r="J98" s="273">
        <f t="shared" si="27"/>
        <v>0.46504032469260781</v>
      </c>
      <c r="K98" s="273">
        <f t="shared" si="27"/>
        <v>0.53309670584208102</v>
      </c>
      <c r="L98" s="274"/>
      <c r="M98" s="272"/>
      <c r="N98" s="153"/>
      <c r="O98" s="153"/>
      <c r="P98" s="153"/>
      <c r="Q98" s="153"/>
      <c r="R98" s="153"/>
      <c r="S98" s="153"/>
      <c r="T98" s="153"/>
      <c r="U98" s="153"/>
      <c r="V98" s="153"/>
      <c r="W98" s="153"/>
    </row>
    <row r="99" spans="2:23">
      <c r="B99" s="152" t="s">
        <v>900</v>
      </c>
      <c r="C99" s="267">
        <f>C71</f>
        <v>85.679000000000002</v>
      </c>
      <c r="D99" s="267">
        <f>D71</f>
        <v>111.685</v>
      </c>
      <c r="E99" s="267">
        <f>E71</f>
        <v>175.38799999999998</v>
      </c>
      <c r="F99" s="267">
        <f>F71</f>
        <v>181.797</v>
      </c>
      <c r="G99" s="267">
        <f>H71</f>
        <v>318.94559999999996</v>
      </c>
      <c r="H99" s="267">
        <f>I71</f>
        <v>428.29892689319996</v>
      </c>
      <c r="I99" s="267">
        <f>J71</f>
        <v>616.69620019107265</v>
      </c>
      <c r="J99" s="267">
        <f>K71</f>
        <v>889.96145186422063</v>
      </c>
      <c r="K99" s="267">
        <f>L71</f>
        <v>1342.9825454101874</v>
      </c>
      <c r="L99" s="275"/>
      <c r="M99" s="276"/>
      <c r="N99" s="153"/>
      <c r="O99" s="153"/>
      <c r="P99" s="153"/>
      <c r="Q99" s="153"/>
      <c r="R99" s="153"/>
      <c r="S99" s="153"/>
      <c r="T99" s="153"/>
      <c r="U99" s="153"/>
      <c r="V99" s="153"/>
      <c r="W99" s="153"/>
    </row>
    <row r="100" spans="2:23">
      <c r="B100" s="130" t="s">
        <v>850</v>
      </c>
      <c r="C100" s="131">
        <f t="shared" ref="C100:K100" si="28">C97-C99</f>
        <v>14.593999999999994</v>
      </c>
      <c r="D100" s="131">
        <f t="shared" si="28"/>
        <v>9.9369999999999976</v>
      </c>
      <c r="E100" s="131">
        <f t="shared" si="28"/>
        <v>4.9760000000000275</v>
      </c>
      <c r="F100" s="131">
        <f t="shared" si="28"/>
        <v>56.920999999999992</v>
      </c>
      <c r="G100" s="131">
        <f t="shared" si="28"/>
        <v>143.29440000000005</v>
      </c>
      <c r="H100" s="131">
        <f t="shared" si="28"/>
        <v>201.04803310680001</v>
      </c>
      <c r="I100" s="131">
        <f t="shared" si="28"/>
        <v>302.64594136892742</v>
      </c>
      <c r="J100" s="131">
        <f t="shared" si="28"/>
        <v>456.91185771043934</v>
      </c>
      <c r="K100" s="131">
        <f t="shared" si="28"/>
        <v>721.90448868534531</v>
      </c>
      <c r="L100" s="277"/>
      <c r="M100" s="278"/>
      <c r="N100" s="153"/>
      <c r="O100" s="153"/>
      <c r="P100" s="153"/>
      <c r="Q100" s="153"/>
      <c r="R100" s="153"/>
      <c r="S100" s="153"/>
      <c r="T100" s="153"/>
      <c r="U100" s="153"/>
      <c r="V100" s="153"/>
      <c r="W100" s="153"/>
    </row>
    <row r="101" spans="2:23">
      <c r="B101" s="271" t="s">
        <v>851</v>
      </c>
      <c r="C101" s="279"/>
      <c r="D101" s="280">
        <f t="shared" ref="D101:K101" si="29">D100/D97</f>
        <v>8.1703968032099436E-2</v>
      </c>
      <c r="E101" s="280">
        <f t="shared" si="29"/>
        <v>2.7588654055133104E-2</v>
      </c>
      <c r="F101" s="280">
        <f t="shared" si="29"/>
        <v>0.2384445245017133</v>
      </c>
      <c r="G101" s="280">
        <f t="shared" si="29"/>
        <v>0.31000000000000011</v>
      </c>
      <c r="H101" s="280">
        <f t="shared" si="29"/>
        <v>0.31945500000000004</v>
      </c>
      <c r="I101" s="280">
        <f t="shared" si="29"/>
        <v>0.32919837750000008</v>
      </c>
      <c r="J101" s="280">
        <f t="shared" si="29"/>
        <v>0.33923892801375005</v>
      </c>
      <c r="K101" s="280">
        <f t="shared" si="29"/>
        <v>0.34960967683229982</v>
      </c>
      <c r="L101" s="281"/>
      <c r="M101" s="279"/>
      <c r="N101" s="153"/>
      <c r="O101" s="153"/>
      <c r="P101" s="153"/>
      <c r="Q101" s="153"/>
      <c r="R101" s="153"/>
      <c r="S101" s="153"/>
      <c r="T101" s="153"/>
      <c r="U101" s="153"/>
      <c r="V101" s="153"/>
      <c r="W101" s="153"/>
    </row>
    <row r="102" spans="2:23">
      <c r="B102" s="152" t="s">
        <v>853</v>
      </c>
      <c r="C102" s="153">
        <f t="shared" ref="C102:K102" si="30">SUM(C103:C104)</f>
        <v>36.162999999999997</v>
      </c>
      <c r="D102" s="153">
        <f t="shared" si="30"/>
        <v>50.536000000000001</v>
      </c>
      <c r="E102" s="153">
        <f t="shared" si="30"/>
        <v>85.740367992086505</v>
      </c>
      <c r="F102" s="153">
        <f t="shared" si="30"/>
        <v>106.124</v>
      </c>
      <c r="G102" s="153">
        <f t="shared" si="30"/>
        <v>139.59648000000001</v>
      </c>
      <c r="H102" s="153">
        <f t="shared" si="30"/>
        <v>170.79217800479998</v>
      </c>
      <c r="I102" s="153">
        <f t="shared" si="30"/>
        <v>224.29392482910464</v>
      </c>
      <c r="J102" s="153">
        <f t="shared" si="30"/>
        <v>298.21508230557731</v>
      </c>
      <c r="K102" s="153">
        <f t="shared" si="30"/>
        <v>351.20839649068199</v>
      </c>
      <c r="L102" s="275"/>
      <c r="M102" s="276"/>
      <c r="N102" s="153"/>
      <c r="O102" s="153"/>
      <c r="P102" s="153"/>
      <c r="Q102" s="153"/>
      <c r="R102" s="153"/>
      <c r="S102" s="153"/>
      <c r="T102" s="153"/>
      <c r="U102" s="153"/>
      <c r="V102" s="153"/>
      <c r="W102" s="153"/>
    </row>
    <row r="103" spans="2:23">
      <c r="B103" s="254" t="s">
        <v>855</v>
      </c>
      <c r="C103" s="216">
        <v>27.434000000000001</v>
      </c>
      <c r="D103" s="216">
        <v>39.094999999999999</v>
      </c>
      <c r="E103" s="216">
        <v>68.810367992086512</v>
      </c>
      <c r="F103" s="216">
        <v>89.768000000000001</v>
      </c>
      <c r="G103" s="267">
        <f>G87</f>
        <v>115.56</v>
      </c>
      <c r="H103" s="267">
        <f t="shared" ref="H103:K103" si="31">H87</f>
        <v>140.02969859999999</v>
      </c>
      <c r="I103" s="267">
        <f t="shared" si="31"/>
        <v>182.05272758241901</v>
      </c>
      <c r="J103" s="267">
        <f t="shared" si="31"/>
        <v>240.04312841566986</v>
      </c>
      <c r="K103" s="267">
        <f t="shared" si="31"/>
        <v>331.20839649068199</v>
      </c>
      <c r="L103" s="275"/>
      <c r="M103" s="276"/>
      <c r="N103" s="153"/>
      <c r="O103" s="153"/>
      <c r="P103" s="153"/>
      <c r="Q103" s="153"/>
      <c r="R103" s="153"/>
      <c r="S103" s="153"/>
      <c r="T103" s="153"/>
      <c r="U103" s="153"/>
      <c r="V103" s="153"/>
      <c r="W103" s="153"/>
    </row>
    <row r="104" spans="2:23">
      <c r="B104" s="254" t="s">
        <v>857</v>
      </c>
      <c r="C104" s="216">
        <v>8.7289999999999992</v>
      </c>
      <c r="D104" s="216">
        <v>11.441000000000001</v>
      </c>
      <c r="E104" s="216">
        <v>16.93</v>
      </c>
      <c r="F104" s="216">
        <v>16.356000000000002</v>
      </c>
      <c r="G104" s="267">
        <f>G89</f>
        <v>24.036480000000001</v>
      </c>
      <c r="H104" s="267">
        <f t="shared" ref="H104:K104" si="32">H89</f>
        <v>30.762479404799993</v>
      </c>
      <c r="I104" s="267">
        <f t="shared" si="32"/>
        <v>42.24119724668563</v>
      </c>
      <c r="J104" s="267">
        <f t="shared" si="32"/>
        <v>58.171953889907478</v>
      </c>
      <c r="K104" s="267">
        <f t="shared" si="32"/>
        <v>20</v>
      </c>
      <c r="L104" s="275"/>
      <c r="M104" s="276"/>
      <c r="N104" s="153"/>
      <c r="O104" s="153"/>
      <c r="P104" s="153"/>
      <c r="Q104" s="153"/>
      <c r="R104" s="153"/>
      <c r="S104" s="153"/>
      <c r="T104" s="153"/>
      <c r="U104" s="153"/>
      <c r="V104" s="153"/>
      <c r="W104" s="153"/>
    </row>
    <row r="105" spans="2:23">
      <c r="B105" s="130" t="s">
        <v>901</v>
      </c>
      <c r="C105" s="282">
        <f t="shared" ref="C105:K105" si="33">C100-C102</f>
        <v>-21.569000000000003</v>
      </c>
      <c r="D105" s="282">
        <f t="shared" si="33"/>
        <v>-40.599000000000004</v>
      </c>
      <c r="E105" s="282">
        <f t="shared" si="33"/>
        <v>-80.764367992086477</v>
      </c>
      <c r="F105" s="282">
        <f t="shared" si="33"/>
        <v>-49.203000000000003</v>
      </c>
      <c r="G105" s="282">
        <f>G100-G102</f>
        <v>3.697920000000039</v>
      </c>
      <c r="H105" s="282">
        <f t="shared" si="33"/>
        <v>30.255855102000027</v>
      </c>
      <c r="I105" s="282">
        <f t="shared" si="33"/>
        <v>78.352016539822785</v>
      </c>
      <c r="J105" s="282">
        <f t="shared" si="33"/>
        <v>158.69677540486202</v>
      </c>
      <c r="K105" s="282">
        <f t="shared" si="33"/>
        <v>370.69609219466332</v>
      </c>
      <c r="L105" s="283"/>
      <c r="M105" s="278"/>
      <c r="N105" s="153"/>
      <c r="O105" s="153"/>
      <c r="P105" s="153"/>
      <c r="Q105" s="153"/>
      <c r="R105" s="153"/>
      <c r="S105" s="153"/>
      <c r="T105" s="153"/>
      <c r="U105" s="153"/>
      <c r="V105" s="153"/>
      <c r="W105" s="153"/>
    </row>
    <row r="106" spans="2:23">
      <c r="B106" s="284" t="s">
        <v>902</v>
      </c>
      <c r="C106" s="164">
        <f>C105/C97</f>
        <v>-0.21510276943943038</v>
      </c>
      <c r="D106" s="164">
        <f t="shared" ref="D106:K106" si="34">D105/D97</f>
        <v>-0.33381296147078654</v>
      </c>
      <c r="E106" s="164">
        <f t="shared" si="34"/>
        <v>-0.44778541167908492</v>
      </c>
      <c r="F106" s="164">
        <f t="shared" si="34"/>
        <v>-0.20611348955671549</v>
      </c>
      <c r="G106" s="164">
        <f t="shared" si="34"/>
        <v>8.0000000000000834E-3</v>
      </c>
      <c r="H106" s="164">
        <f t="shared" si="34"/>
        <v>4.8075000000000041E-2</v>
      </c>
      <c r="I106" s="164">
        <f t="shared" si="34"/>
        <v>8.5226177500000097E-2</v>
      </c>
      <c r="J106" s="164">
        <f t="shared" si="34"/>
        <v>0.11782606001375004</v>
      </c>
      <c r="K106" s="164">
        <f t="shared" si="34"/>
        <v>0.17952366694821956</v>
      </c>
      <c r="L106" s="285"/>
      <c r="M106" s="276"/>
      <c r="N106" s="153"/>
      <c r="O106" s="153"/>
      <c r="P106" s="153"/>
      <c r="Q106" s="153"/>
      <c r="R106" s="153"/>
      <c r="S106" s="153"/>
      <c r="T106" s="153"/>
      <c r="U106" s="153"/>
      <c r="V106" s="153"/>
      <c r="W106" s="153"/>
    </row>
    <row r="107" spans="2:23">
      <c r="B107" s="286" t="s">
        <v>903</v>
      </c>
      <c r="C107" s="287">
        <v>10.198</v>
      </c>
      <c r="D107" s="288">
        <v>9.44</v>
      </c>
      <c r="E107" s="288">
        <v>9.2219999999999995</v>
      </c>
      <c r="F107" s="288">
        <v>15.318</v>
      </c>
      <c r="G107" s="289"/>
      <c r="H107" s="66"/>
      <c r="I107" s="66"/>
      <c r="J107" s="66"/>
      <c r="K107" s="167"/>
      <c r="L107" s="290"/>
      <c r="M107" s="291"/>
      <c r="N107" s="153"/>
      <c r="O107" s="153"/>
      <c r="P107" s="153"/>
      <c r="Q107" s="153"/>
      <c r="R107" s="153"/>
      <c r="S107" s="153"/>
      <c r="T107" s="153"/>
      <c r="U107" s="153"/>
      <c r="V107" s="153"/>
      <c r="W107" s="153"/>
    </row>
    <row r="108" spans="2:23">
      <c r="B108" s="130" t="s">
        <v>904</v>
      </c>
      <c r="C108" s="292"/>
      <c r="D108" s="292"/>
      <c r="E108" s="292"/>
      <c r="F108" s="292"/>
      <c r="G108" s="283"/>
      <c r="H108" s="293"/>
      <c r="I108" s="293"/>
      <c r="J108" s="293"/>
      <c r="K108" s="294"/>
      <c r="L108" s="283"/>
      <c r="M108" s="293"/>
      <c r="N108" s="153"/>
      <c r="O108" s="153"/>
      <c r="P108" s="153"/>
      <c r="Q108" s="153"/>
      <c r="R108" s="153"/>
      <c r="S108" s="153"/>
      <c r="T108" s="153"/>
      <c r="U108" s="153"/>
      <c r="V108" s="153"/>
      <c r="W108" s="153"/>
    </row>
    <row r="109" spans="2:23">
      <c r="B109" s="271" t="s">
        <v>905</v>
      </c>
      <c r="C109" s="272"/>
      <c r="D109" s="272"/>
      <c r="E109" s="272"/>
      <c r="F109" s="272"/>
      <c r="G109" s="274"/>
      <c r="H109" s="272"/>
      <c r="I109" s="272"/>
      <c r="J109" s="272"/>
      <c r="K109" s="295"/>
      <c r="L109" s="274"/>
      <c r="M109" s="272"/>
      <c r="N109" s="153"/>
      <c r="O109" s="153"/>
      <c r="P109" s="153"/>
      <c r="Q109" s="153"/>
      <c r="R109" s="153"/>
      <c r="S109" s="153"/>
      <c r="T109" s="153"/>
      <c r="U109" s="153"/>
      <c r="V109" s="153"/>
      <c r="W109" s="153"/>
    </row>
    <row r="110" spans="2:23">
      <c r="B110" s="254" t="s">
        <v>906</v>
      </c>
      <c r="C110" s="164"/>
      <c r="D110" s="164"/>
      <c r="E110" s="164"/>
      <c r="F110" s="164"/>
      <c r="G110" s="296"/>
      <c r="H110" s="202"/>
      <c r="I110" s="202"/>
      <c r="J110" s="202"/>
      <c r="K110" s="174"/>
      <c r="L110" s="285"/>
      <c r="M110" s="276"/>
      <c r="N110" s="153"/>
      <c r="O110" s="153"/>
      <c r="P110" s="153"/>
      <c r="Q110" s="153"/>
      <c r="R110" s="153"/>
      <c r="S110" s="153"/>
      <c r="T110" s="153"/>
      <c r="U110" s="153"/>
      <c r="V110" s="153"/>
      <c r="W110" s="153"/>
    </row>
    <row r="111" spans="2:23">
      <c r="B111" s="297" t="s">
        <v>907</v>
      </c>
      <c r="C111" s="164"/>
      <c r="D111" s="164"/>
      <c r="E111" s="164"/>
      <c r="F111" s="164"/>
      <c r="G111" s="296"/>
      <c r="H111" s="202"/>
      <c r="I111" s="202"/>
      <c r="J111" s="202"/>
      <c r="K111" s="174"/>
      <c r="L111" s="285"/>
      <c r="M111" s="276"/>
      <c r="N111" s="153"/>
      <c r="O111" s="153"/>
      <c r="P111" s="153"/>
      <c r="Q111" s="153"/>
      <c r="R111" s="153"/>
      <c r="S111" s="153"/>
      <c r="T111" s="153"/>
      <c r="U111" s="153"/>
      <c r="V111" s="153"/>
      <c r="W111" s="153"/>
    </row>
    <row r="112" spans="2:23">
      <c r="B112" s="254" t="s">
        <v>908</v>
      </c>
      <c r="C112" s="164"/>
      <c r="D112" s="164"/>
      <c r="E112" s="164"/>
      <c r="F112" s="164"/>
      <c r="G112" s="296"/>
      <c r="H112" s="202"/>
      <c r="I112" s="202"/>
      <c r="J112" s="202"/>
      <c r="K112" s="174"/>
      <c r="L112" s="285"/>
      <c r="M112" s="276"/>
      <c r="N112" s="153"/>
      <c r="O112" s="153"/>
      <c r="P112" s="153"/>
      <c r="Q112" s="153"/>
      <c r="R112" s="153"/>
      <c r="S112" s="153"/>
      <c r="T112" s="153"/>
      <c r="U112" s="153"/>
      <c r="V112" s="153"/>
      <c r="W112" s="153"/>
    </row>
    <row r="113" spans="2:23">
      <c r="B113" s="130" t="s">
        <v>909</v>
      </c>
      <c r="C113" s="282">
        <v>-21.8</v>
      </c>
      <c r="D113" s="282">
        <v>-37.1</v>
      </c>
      <c r="E113" s="282">
        <v>-82.7</v>
      </c>
      <c r="F113" s="282">
        <v>-45.8</v>
      </c>
      <c r="G113" s="282">
        <f>G105+5</f>
        <v>8.697920000000039</v>
      </c>
      <c r="H113" s="282">
        <f t="shared" ref="H113:K113" si="35">H105+5</f>
        <v>35.255855102000027</v>
      </c>
      <c r="I113" s="282">
        <f t="shared" si="35"/>
        <v>83.352016539822785</v>
      </c>
      <c r="J113" s="282">
        <f t="shared" si="35"/>
        <v>163.69677540486202</v>
      </c>
      <c r="K113" s="282">
        <f t="shared" si="35"/>
        <v>375.69609219466332</v>
      </c>
      <c r="L113" s="283"/>
      <c r="M113" s="278"/>
      <c r="N113" s="153"/>
      <c r="O113" s="153"/>
      <c r="P113" s="153"/>
      <c r="Q113" s="153"/>
      <c r="R113" s="153"/>
      <c r="S113" s="153"/>
      <c r="T113" s="153"/>
      <c r="U113" s="153"/>
      <c r="V113" s="153"/>
      <c r="W113" s="153"/>
    </row>
    <row r="114" spans="2:23">
      <c r="B114" s="271" t="s">
        <v>910</v>
      </c>
      <c r="C114" s="298">
        <f>C113/C97</f>
        <v>-0.21740648030875712</v>
      </c>
      <c r="D114" s="298">
        <f t="shared" ref="D114:K114" si="36">D113/D97</f>
        <v>-0.30504349542023651</v>
      </c>
      <c r="E114" s="298">
        <f t="shared" si="36"/>
        <v>-0.45851722073140982</v>
      </c>
      <c r="F114" s="298">
        <f t="shared" si="36"/>
        <v>-0.19185817575549394</v>
      </c>
      <c r="G114" s="298">
        <f t="shared" si="36"/>
        <v>1.8816891658013236E-2</v>
      </c>
      <c r="H114" s="298">
        <f t="shared" si="36"/>
        <v>5.6019743230347897E-2</v>
      </c>
      <c r="I114" s="298">
        <f t="shared" si="36"/>
        <v>9.0664849104366757E-2</v>
      </c>
      <c r="J114" s="298">
        <f t="shared" si="36"/>
        <v>0.12153836165671525</v>
      </c>
      <c r="K114" s="298">
        <f t="shared" si="36"/>
        <v>0.18194510691923962</v>
      </c>
      <c r="L114" s="281"/>
      <c r="M114" s="272"/>
      <c r="N114" s="153"/>
      <c r="O114" s="153"/>
      <c r="P114" s="153"/>
      <c r="Q114" s="153"/>
      <c r="R114" s="153"/>
      <c r="S114" s="153"/>
      <c r="T114" s="153"/>
      <c r="U114" s="153"/>
      <c r="V114" s="153"/>
      <c r="W114" s="153"/>
    </row>
    <row r="115" spans="2:23">
      <c r="B115" s="130" t="s">
        <v>1162</v>
      </c>
      <c r="C115" s="282"/>
      <c r="D115" s="282"/>
      <c r="E115" s="282"/>
      <c r="F115" s="282"/>
      <c r="G115" s="282"/>
      <c r="H115" s="282">
        <v>70</v>
      </c>
      <c r="I115" s="282">
        <v>60</v>
      </c>
      <c r="J115" s="282">
        <v>50</v>
      </c>
      <c r="K115" s="282">
        <v>40</v>
      </c>
      <c r="L115" s="283"/>
      <c r="M115" s="278"/>
      <c r="N115" s="153"/>
      <c r="O115" s="153"/>
      <c r="P115" s="153"/>
      <c r="Q115" s="153"/>
      <c r="R115" s="153"/>
      <c r="S115" s="153"/>
      <c r="T115" s="153"/>
      <c r="U115" s="153"/>
      <c r="V115" s="153"/>
      <c r="W115" s="153"/>
    </row>
    <row r="116" spans="2:23" ht="10.8">
      <c r="B116" s="348" t="s">
        <v>1163</v>
      </c>
      <c r="C116" s="282"/>
      <c r="D116" s="282"/>
      <c r="E116" s="282"/>
      <c r="F116" s="282"/>
      <c r="G116" s="282"/>
      <c r="H116" s="282">
        <f>H113*H115</f>
        <v>2467.9098571400018</v>
      </c>
      <c r="I116" s="282">
        <f t="shared" ref="I116:K116" si="37">I113*I115</f>
        <v>5001.1209923893675</v>
      </c>
      <c r="J116" s="282">
        <f t="shared" si="37"/>
        <v>8184.838770243101</v>
      </c>
      <c r="K116" s="282">
        <f t="shared" si="37"/>
        <v>15027.843687786533</v>
      </c>
      <c r="L116" s="283"/>
      <c r="M116" s="278"/>
      <c r="N116" s="153"/>
      <c r="O116" s="153"/>
      <c r="P116" s="153"/>
      <c r="Q116" s="153"/>
      <c r="R116" s="153"/>
      <c r="S116" s="153"/>
      <c r="T116" s="153"/>
      <c r="U116" s="153"/>
      <c r="V116" s="153"/>
      <c r="W116" s="153"/>
    </row>
    <row r="117" spans="2:23" ht="10.8">
      <c r="B117" s="349" t="s">
        <v>1164</v>
      </c>
      <c r="C117" s="350"/>
      <c r="D117" s="350"/>
      <c r="E117" s="350"/>
      <c r="F117" s="350"/>
      <c r="G117" s="350"/>
      <c r="H117" s="350">
        <v>2275</v>
      </c>
      <c r="I117" s="350">
        <v>2275</v>
      </c>
      <c r="J117" s="350">
        <v>2275</v>
      </c>
      <c r="K117" s="350">
        <v>2275</v>
      </c>
      <c r="L117" s="351"/>
      <c r="M117" s="352"/>
      <c r="N117" s="153"/>
      <c r="O117" s="153"/>
      <c r="P117" s="153"/>
      <c r="Q117" s="153"/>
      <c r="R117" s="153"/>
      <c r="S117" s="153"/>
      <c r="T117" s="153"/>
      <c r="U117" s="153"/>
      <c r="V117" s="153"/>
      <c r="W117" s="153"/>
    </row>
    <row r="118" spans="2:23" ht="10.8">
      <c r="B118" s="353" t="s">
        <v>1165</v>
      </c>
      <c r="C118" s="354"/>
      <c r="D118" s="354"/>
      <c r="E118" s="354"/>
      <c r="F118" s="354"/>
      <c r="G118" s="354"/>
      <c r="H118" s="355">
        <f>H116/H117-1</f>
        <v>8.4795541600000801E-2</v>
      </c>
      <c r="I118" s="355">
        <f t="shared" ref="I118:K118" si="38">I116/I117-1</f>
        <v>1.1982949417096123</v>
      </c>
      <c r="J118" s="355">
        <f t="shared" si="38"/>
        <v>2.597731327579385</v>
      </c>
      <c r="K118" s="355">
        <f t="shared" si="38"/>
        <v>5.6056455770490254</v>
      </c>
      <c r="L118" s="283"/>
      <c r="M118" s="278"/>
      <c r="N118" s="153"/>
      <c r="O118" s="153"/>
      <c r="P118" s="153"/>
      <c r="Q118" s="153"/>
      <c r="R118" s="153"/>
      <c r="S118" s="153"/>
      <c r="T118" s="153"/>
      <c r="U118" s="153"/>
      <c r="V118" s="153"/>
      <c r="W118" s="153"/>
    </row>
    <row r="119" spans="2:23">
      <c r="B119" s="266"/>
      <c r="C119" s="164"/>
      <c r="D119" s="164"/>
      <c r="E119" s="164"/>
      <c r="F119" s="164"/>
      <c r="G119" s="164"/>
      <c r="L119" s="218"/>
      <c r="M119" s="153"/>
      <c r="N119" s="153"/>
      <c r="O119" s="153"/>
      <c r="P119" s="153"/>
      <c r="Q119" s="153"/>
      <c r="R119" s="153"/>
      <c r="S119" s="153"/>
      <c r="T119" s="153"/>
      <c r="U119" s="153"/>
      <c r="V119" s="153"/>
      <c r="W119" s="153"/>
    </row>
    <row r="122" spans="2:23">
      <c r="B122" s="114" t="s">
        <v>911</v>
      </c>
      <c r="C122" s="114"/>
      <c r="D122" s="153"/>
      <c r="E122" s="114" t="s">
        <v>912</v>
      </c>
      <c r="F122" s="114"/>
      <c r="G122" s="114"/>
      <c r="H122" s="114"/>
    </row>
    <row r="123" spans="2:23" ht="10.8" thickBot="1">
      <c r="B123" s="116" t="s">
        <v>824</v>
      </c>
      <c r="C123" s="116"/>
    </row>
    <row r="124" spans="2:23" ht="10.8" thickTop="1">
      <c r="B124" s="265" t="s">
        <v>913</v>
      </c>
      <c r="C124" s="299">
        <v>29.5</v>
      </c>
    </row>
    <row r="125" spans="2:23">
      <c r="B125" s="265" t="s">
        <v>914</v>
      </c>
      <c r="C125" s="267">
        <v>76.161209999999997</v>
      </c>
    </row>
    <row r="126" spans="2:23">
      <c r="B126" s="265"/>
      <c r="C126" s="265"/>
    </row>
    <row r="127" spans="2:23">
      <c r="B127" s="218" t="s">
        <v>915</v>
      </c>
      <c r="C127" s="153">
        <v>2246.7556949999998</v>
      </c>
    </row>
    <row r="128" spans="2:23">
      <c r="B128" s="265" t="s">
        <v>916</v>
      </c>
      <c r="C128" s="267">
        <v>101.461</v>
      </c>
    </row>
    <row r="129" spans="2:3">
      <c r="B129" s="265" t="s">
        <v>917</v>
      </c>
      <c r="C129" s="267">
        <v>146.18100000000001</v>
      </c>
    </row>
    <row r="130" spans="2:3">
      <c r="B130" s="265" t="s">
        <v>918</v>
      </c>
      <c r="C130" s="267" t="s">
        <v>85</v>
      </c>
    </row>
    <row r="131" spans="2:3">
      <c r="B131" s="265" t="s">
        <v>919</v>
      </c>
      <c r="C131" s="267" t="s">
        <v>85</v>
      </c>
    </row>
    <row r="132" spans="2:3">
      <c r="B132" s="265" t="s">
        <v>920</v>
      </c>
      <c r="C132" s="267" t="s">
        <v>85</v>
      </c>
    </row>
    <row r="133" spans="2:3">
      <c r="B133" s="218" t="s">
        <v>921</v>
      </c>
      <c r="C133" s="153">
        <v>2291.4756950000001</v>
      </c>
    </row>
    <row r="134" spans="2:3">
      <c r="B134" s="265"/>
      <c r="C134" s="265"/>
    </row>
    <row r="135" spans="2:3">
      <c r="B135" s="265" t="s">
        <v>922</v>
      </c>
      <c r="C135" s="267">
        <v>491.20299999999997</v>
      </c>
    </row>
    <row r="136" spans="2:3">
      <c r="B136" s="265" t="s">
        <v>918</v>
      </c>
      <c r="C136" s="267" t="s">
        <v>85</v>
      </c>
    </row>
    <row r="137" spans="2:3">
      <c r="B137" s="265" t="s">
        <v>919</v>
      </c>
      <c r="C137" s="267" t="s">
        <v>85</v>
      </c>
    </row>
    <row r="138" spans="2:3">
      <c r="B138" s="265" t="s">
        <v>917</v>
      </c>
      <c r="C138" s="267">
        <v>146.18100000000001</v>
      </c>
    </row>
    <row r="139" spans="2:3">
      <c r="B139" s="218" t="s">
        <v>923</v>
      </c>
      <c r="C139" s="153">
        <v>637.38400000000001</v>
      </c>
    </row>
    <row r="195" spans="2:8" ht="13.2">
      <c r="B195" s="300" t="s">
        <v>924</v>
      </c>
      <c r="C195" s="300" t="s">
        <v>925</v>
      </c>
      <c r="D195" s="300">
        <v>2019</v>
      </c>
      <c r="E195" s="300">
        <v>2020</v>
      </c>
      <c r="F195" s="300">
        <v>2021</v>
      </c>
      <c r="G195" s="300">
        <v>2022</v>
      </c>
      <c r="H195" s="300">
        <v>2023</v>
      </c>
    </row>
    <row r="196" spans="2:8" ht="13.2">
      <c r="B196" s="300" t="s">
        <v>926</v>
      </c>
      <c r="C196" s="300" t="s">
        <v>927</v>
      </c>
      <c r="D196" s="300" t="s">
        <v>928</v>
      </c>
      <c r="E196" s="300" t="s">
        <v>929</v>
      </c>
      <c r="F196" s="300" t="s">
        <v>930</v>
      </c>
      <c r="G196" s="300" t="s">
        <v>931</v>
      </c>
      <c r="H196" s="300" t="s">
        <v>932</v>
      </c>
    </row>
    <row r="197" spans="2:8" ht="13.2">
      <c r="B197" s="300"/>
      <c r="C197" s="300" t="s">
        <v>933</v>
      </c>
      <c r="D197" s="300" t="s">
        <v>934</v>
      </c>
      <c r="E197" s="300" t="s">
        <v>935</v>
      </c>
      <c r="F197" s="300" t="s">
        <v>936</v>
      </c>
      <c r="G197" s="300" t="s">
        <v>937</v>
      </c>
      <c r="H197" s="300" t="s">
        <v>938</v>
      </c>
    </row>
    <row r="198" spans="2:8" ht="13.2">
      <c r="B198" s="300"/>
      <c r="C198" s="300" t="s">
        <v>939</v>
      </c>
      <c r="D198" s="300" t="s">
        <v>940</v>
      </c>
      <c r="E198" s="300" t="s">
        <v>941</v>
      </c>
      <c r="F198" s="300" t="s">
        <v>942</v>
      </c>
      <c r="G198" s="300" t="s">
        <v>943</v>
      </c>
      <c r="H198" s="300" t="s">
        <v>944</v>
      </c>
    </row>
    <row r="199" spans="2:8" ht="13.2">
      <c r="B199" s="300" t="s">
        <v>945</v>
      </c>
      <c r="C199" s="300" t="s">
        <v>927</v>
      </c>
      <c r="D199" s="301">
        <v>-0.67</v>
      </c>
      <c r="E199" s="301">
        <v>-0.47</v>
      </c>
      <c r="F199" s="301">
        <v>0.04</v>
      </c>
      <c r="G199" s="301">
        <v>0.3</v>
      </c>
      <c r="H199" s="301">
        <v>0.71</v>
      </c>
    </row>
    <row r="200" spans="2:8" ht="13.2">
      <c r="B200" s="300"/>
      <c r="C200" s="300" t="s">
        <v>933</v>
      </c>
      <c r="D200" s="301">
        <v>-0.62</v>
      </c>
      <c r="E200" s="301">
        <v>-0.31</v>
      </c>
      <c r="F200" s="301">
        <v>0.17</v>
      </c>
      <c r="G200" s="301">
        <v>0.75</v>
      </c>
      <c r="H200" s="301">
        <v>1.01</v>
      </c>
    </row>
    <row r="201" spans="2:8" ht="13.2">
      <c r="B201" s="300"/>
      <c r="C201" s="300" t="s">
        <v>939</v>
      </c>
      <c r="D201" s="301">
        <v>-0.56000000000000005</v>
      </c>
      <c r="E201" s="301">
        <v>-0.14000000000000001</v>
      </c>
      <c r="F201" s="301">
        <v>0.32</v>
      </c>
      <c r="G201" s="301">
        <v>1.4</v>
      </c>
      <c r="H201" s="301">
        <v>1.4</v>
      </c>
    </row>
    <row r="202" spans="2:8" ht="13.2">
      <c r="B202" s="300" t="s">
        <v>946</v>
      </c>
      <c r="C202" s="300" t="s">
        <v>927</v>
      </c>
      <c r="D202" s="302">
        <v>-0.53</v>
      </c>
      <c r="E202" s="302">
        <v>-0.3</v>
      </c>
      <c r="F202" s="302">
        <v>-1.08</v>
      </c>
      <c r="G202" s="302">
        <v>7.17</v>
      </c>
      <c r="H202" s="302">
        <v>1.41</v>
      </c>
    </row>
    <row r="203" spans="2:8" ht="13.2">
      <c r="B203" s="300"/>
      <c r="C203" s="300" t="s">
        <v>933</v>
      </c>
      <c r="D203" s="302">
        <v>-0.56999999999999995</v>
      </c>
      <c r="E203" s="302">
        <v>-0.49</v>
      </c>
      <c r="F203" s="302">
        <v>-1.54</v>
      </c>
      <c r="G203" s="302">
        <v>2</v>
      </c>
      <c r="H203" s="302">
        <v>1.02</v>
      </c>
    </row>
    <row r="204" spans="2:8" ht="13.2">
      <c r="B204" s="300"/>
      <c r="C204" s="300" t="s">
        <v>939</v>
      </c>
      <c r="D204" s="302">
        <v>-0.61</v>
      </c>
      <c r="E204" s="302">
        <v>-0.75</v>
      </c>
      <c r="F204" s="302">
        <v>-3.3</v>
      </c>
      <c r="G204" s="302">
        <v>1.37</v>
      </c>
      <c r="H204" s="302">
        <v>0.85</v>
      </c>
    </row>
    <row r="205" spans="2:8" ht="13.2">
      <c r="B205" s="300" t="s">
        <v>947</v>
      </c>
      <c r="C205" s="300" t="s">
        <v>927</v>
      </c>
      <c r="D205" s="302">
        <v>0.19</v>
      </c>
      <c r="E205" s="302">
        <v>0.21</v>
      </c>
      <c r="F205" s="302">
        <v>0.24</v>
      </c>
      <c r="G205" s="302">
        <v>0.26</v>
      </c>
      <c r="H205" s="302">
        <v>0.28000000000000003</v>
      </c>
    </row>
    <row r="206" spans="2:8" ht="13.2">
      <c r="B206" s="300"/>
      <c r="C206" s="300" t="s">
        <v>933</v>
      </c>
      <c r="D206" s="302">
        <v>0.19</v>
      </c>
      <c r="E206" s="302">
        <v>0.22</v>
      </c>
      <c r="F206" s="302">
        <v>0.25</v>
      </c>
      <c r="G206" s="302">
        <v>0.26</v>
      </c>
      <c r="H206" s="302">
        <v>0.28999999999999998</v>
      </c>
    </row>
    <row r="207" spans="2:8" ht="13.2">
      <c r="B207" s="300"/>
      <c r="C207" s="300" t="s">
        <v>939</v>
      </c>
      <c r="D207" s="302">
        <v>0.19</v>
      </c>
      <c r="E207" s="302">
        <v>0.23</v>
      </c>
      <c r="F207" s="302">
        <v>0.25</v>
      </c>
      <c r="G207" s="302">
        <v>0.27</v>
      </c>
      <c r="H207" s="302">
        <v>0.3</v>
      </c>
    </row>
  </sheetData>
  <mergeCells count="19">
    <mergeCell ref="L96:M96"/>
    <mergeCell ref="L49:M49"/>
    <mergeCell ref="L50:M50"/>
    <mergeCell ref="L53:M53"/>
    <mergeCell ref="L61:M61"/>
    <mergeCell ref="M68:N68"/>
    <mergeCell ref="L83:M83"/>
    <mergeCell ref="L43:M43"/>
    <mergeCell ref="L32:M32"/>
    <mergeCell ref="L33:M33"/>
    <mergeCell ref="L34:M34"/>
    <mergeCell ref="L35:M35"/>
    <mergeCell ref="L36:M36"/>
    <mergeCell ref="L37:M37"/>
    <mergeCell ref="L38:M38"/>
    <mergeCell ref="L39:M39"/>
    <mergeCell ref="L40:M40"/>
    <mergeCell ref="L41:M41"/>
    <mergeCell ref="L42:M42"/>
  </mergeCells>
  <phoneticPr fontId="28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E5D3E-C124-4C89-A1DC-AC450EB34706}">
  <dimension ref="B3:IP103"/>
  <sheetViews>
    <sheetView topLeftCell="A28" workbookViewId="0">
      <selection activeCell="D18" sqref="D18:G18"/>
    </sheetView>
  </sheetViews>
  <sheetFormatPr defaultColWidth="8.6640625" defaultRowHeight="13.2"/>
  <cols>
    <col min="1" max="1" width="8.6640625" style="48"/>
    <col min="2" max="2" width="21.44140625" style="48" bestFit="1" customWidth="1"/>
    <col min="3" max="9" width="8.6640625" style="48"/>
    <col min="10" max="10" width="27.44140625" style="48" bestFit="1" customWidth="1"/>
    <col min="11" max="16384" width="8.6640625" style="48"/>
  </cols>
  <sheetData>
    <row r="3" spans="2:16">
      <c r="B3" s="150" t="s">
        <v>948</v>
      </c>
      <c r="C3" s="150"/>
      <c r="D3" s="150"/>
      <c r="E3" s="150"/>
      <c r="F3" s="150"/>
      <c r="G3" s="150"/>
      <c r="H3" s="150"/>
      <c r="J3" s="114" t="s">
        <v>979</v>
      </c>
      <c r="K3" s="114"/>
      <c r="L3" s="114"/>
      <c r="M3" s="114"/>
      <c r="N3" s="114"/>
      <c r="O3" s="114"/>
      <c r="P3" s="114"/>
    </row>
    <row r="4" spans="2:16">
      <c r="B4" s="303"/>
      <c r="C4" s="304">
        <v>2019</v>
      </c>
      <c r="D4" s="304">
        <v>2020</v>
      </c>
      <c r="E4" s="304">
        <v>2021</v>
      </c>
      <c r="F4" s="304">
        <v>2022</v>
      </c>
      <c r="G4" s="304">
        <v>2023</v>
      </c>
      <c r="H4" s="304" t="s">
        <v>949</v>
      </c>
      <c r="J4" s="303"/>
      <c r="K4" s="304">
        <v>2019</v>
      </c>
      <c r="L4" s="304">
        <v>2020</v>
      </c>
      <c r="M4" s="304">
        <v>2021</v>
      </c>
      <c r="N4" s="304">
        <v>2022</v>
      </c>
      <c r="O4" s="304">
        <v>2023</v>
      </c>
      <c r="P4" s="304" t="s">
        <v>949</v>
      </c>
    </row>
    <row r="5" spans="2:16">
      <c r="B5" s="305"/>
      <c r="C5" s="306"/>
      <c r="D5" s="306"/>
      <c r="E5" s="306"/>
      <c r="F5" s="306"/>
      <c r="G5" s="306"/>
      <c r="H5" s="306"/>
      <c r="J5" s="218" t="s">
        <v>955</v>
      </c>
      <c r="K5" s="153">
        <v>-14.6</v>
      </c>
      <c r="L5" s="153">
        <v>-21.8</v>
      </c>
      <c r="M5" s="153">
        <v>-37.1</v>
      </c>
      <c r="N5" s="153">
        <v>-82.7</v>
      </c>
      <c r="O5" s="153">
        <v>-45.8</v>
      </c>
      <c r="P5" s="153">
        <v>-30.9</v>
      </c>
    </row>
    <row r="6" spans="2:16">
      <c r="B6" s="305" t="s">
        <v>891</v>
      </c>
      <c r="C6" s="307">
        <v>139.375</v>
      </c>
      <c r="D6" s="307">
        <v>100.273</v>
      </c>
      <c r="E6" s="307">
        <v>121.622</v>
      </c>
      <c r="F6" s="307">
        <v>180.364</v>
      </c>
      <c r="G6" s="307">
        <v>238.71799999999999</v>
      </c>
      <c r="H6" s="307">
        <v>287.63299999999998</v>
      </c>
      <c r="J6" s="265" t="s">
        <v>980</v>
      </c>
      <c r="K6" s="267">
        <v>10.212999999999999</v>
      </c>
      <c r="L6" s="267">
        <v>10.198</v>
      </c>
      <c r="M6" s="267">
        <v>9.44</v>
      </c>
      <c r="N6" s="267">
        <v>9.2219999999999995</v>
      </c>
      <c r="O6" s="267">
        <v>15.318</v>
      </c>
      <c r="P6" s="267">
        <v>18.399999999999999</v>
      </c>
    </row>
    <row r="7" spans="2:16">
      <c r="B7" s="308" t="s">
        <v>950</v>
      </c>
      <c r="C7" s="309">
        <v>0.33550799999999997</v>
      </c>
      <c r="D7" s="309">
        <v>-0.280553</v>
      </c>
      <c r="E7" s="309">
        <v>0.21290799999999999</v>
      </c>
      <c r="F7" s="309">
        <v>0.48298799999999997</v>
      </c>
      <c r="G7" s="309">
        <v>0.32353399999999999</v>
      </c>
      <c r="H7" s="309">
        <v>0.53369</v>
      </c>
      <c r="J7" s="218" t="s">
        <v>981</v>
      </c>
      <c r="K7" s="311">
        <v>10.212999999999999</v>
      </c>
      <c r="L7" s="311">
        <v>10.198</v>
      </c>
      <c r="M7" s="311">
        <v>9.44</v>
      </c>
      <c r="N7" s="311">
        <v>9.2219999999999995</v>
      </c>
      <c r="O7" s="311">
        <v>15.318</v>
      </c>
      <c r="P7" s="311">
        <v>18.399999999999999</v>
      </c>
    </row>
    <row r="8" spans="2:16">
      <c r="B8" s="306"/>
      <c r="C8" s="306"/>
      <c r="D8" s="306"/>
      <c r="E8" s="306"/>
      <c r="F8" s="306"/>
      <c r="G8" s="306"/>
      <c r="H8" s="306"/>
      <c r="J8" s="265"/>
      <c r="K8" s="265"/>
      <c r="L8" s="265"/>
      <c r="M8" s="265"/>
      <c r="N8" s="265"/>
      <c r="O8" s="265"/>
      <c r="P8" s="265"/>
    </row>
    <row r="9" spans="2:16">
      <c r="B9" s="305" t="s">
        <v>951</v>
      </c>
      <c r="C9" s="307">
        <v>26.283999999999999</v>
      </c>
      <c r="D9" s="307">
        <v>14.593999999999999</v>
      </c>
      <c r="E9" s="307">
        <v>9.9369999999999994</v>
      </c>
      <c r="F9" s="307">
        <v>4.976</v>
      </c>
      <c r="G9" s="307">
        <v>56.920999999999999</v>
      </c>
      <c r="H9" s="307">
        <v>90.278000000000006</v>
      </c>
      <c r="J9" s="265" t="s">
        <v>982</v>
      </c>
      <c r="K9" s="267" t="s">
        <v>85</v>
      </c>
      <c r="L9" s="267">
        <v>8.9999999999999993E-3</v>
      </c>
      <c r="M9" s="267">
        <v>1.7999999999999999E-2</v>
      </c>
      <c r="N9" s="267">
        <v>3.2000000000000001E-2</v>
      </c>
      <c r="O9" s="267">
        <v>0.92500000000000004</v>
      </c>
      <c r="P9" s="267">
        <v>2.5870000000000002</v>
      </c>
    </row>
    <row r="10" spans="2:16">
      <c r="B10" s="308" t="s">
        <v>952</v>
      </c>
      <c r="C10" s="309">
        <v>0.188584</v>
      </c>
      <c r="D10" s="309">
        <v>0.145542</v>
      </c>
      <c r="E10" s="309">
        <v>8.1702999999999998E-2</v>
      </c>
      <c r="F10" s="309">
        <v>2.7588000000000001E-2</v>
      </c>
      <c r="G10" s="309">
        <v>0.23844399999999999</v>
      </c>
      <c r="H10" s="309">
        <v>0.31386500000000001</v>
      </c>
      <c r="J10" s="265" t="s">
        <v>983</v>
      </c>
      <c r="K10" s="267" t="s">
        <v>85</v>
      </c>
      <c r="L10" s="267" t="s">
        <v>85</v>
      </c>
      <c r="M10" s="267" t="s">
        <v>85</v>
      </c>
      <c r="N10" s="267" t="s">
        <v>85</v>
      </c>
      <c r="O10" s="267" t="s">
        <v>85</v>
      </c>
      <c r="P10" s="267" t="s">
        <v>85</v>
      </c>
    </row>
    <row r="11" spans="2:16">
      <c r="B11" s="306"/>
      <c r="C11" s="306"/>
      <c r="D11" s="306"/>
      <c r="E11" s="306"/>
      <c r="F11" s="306"/>
      <c r="G11" s="306"/>
      <c r="H11" s="306"/>
      <c r="J11" s="265" t="s">
        <v>984</v>
      </c>
      <c r="K11" s="267" t="s">
        <v>85</v>
      </c>
      <c r="L11" s="267" t="s">
        <v>85</v>
      </c>
      <c r="M11" s="267" t="s">
        <v>85</v>
      </c>
      <c r="N11" s="267" t="s">
        <v>85</v>
      </c>
      <c r="O11" s="267" t="s">
        <v>85</v>
      </c>
      <c r="P11" s="267">
        <v>6.0389999999999997</v>
      </c>
    </row>
    <row r="12" spans="2:16">
      <c r="B12" s="305" t="s">
        <v>953</v>
      </c>
      <c r="C12" s="307">
        <v>-3.9</v>
      </c>
      <c r="D12" s="307">
        <v>-11.4</v>
      </c>
      <c r="E12" s="307">
        <v>-31.2</v>
      </c>
      <c r="F12" s="307">
        <v>-70</v>
      </c>
      <c r="G12" s="307">
        <v>-33.9</v>
      </c>
      <c r="H12" s="307">
        <v>-3.5</v>
      </c>
      <c r="J12" s="265" t="s">
        <v>985</v>
      </c>
      <c r="K12" s="267">
        <v>3.7709999999999999</v>
      </c>
      <c r="L12" s="267">
        <v>5.0039999999999996</v>
      </c>
      <c r="M12" s="267">
        <v>5.1760000000000002</v>
      </c>
      <c r="N12" s="267">
        <v>9.3849999999999998</v>
      </c>
      <c r="O12" s="267">
        <v>10.954000000000001</v>
      </c>
      <c r="P12" s="267">
        <v>13.393000000000001</v>
      </c>
    </row>
    <row r="13" spans="2:16">
      <c r="B13" s="308" t="s">
        <v>952</v>
      </c>
      <c r="C13" s="309">
        <v>-2.8312E-2</v>
      </c>
      <c r="D13" s="309">
        <v>-0.1134</v>
      </c>
      <c r="E13" s="309">
        <v>-0.25619500000000001</v>
      </c>
      <c r="F13" s="309">
        <v>-0.38823099999999999</v>
      </c>
      <c r="G13" s="309">
        <v>-0.14194499999999999</v>
      </c>
      <c r="H13" s="309">
        <v>-1.2017999999999999E-2</v>
      </c>
      <c r="J13" s="265" t="s">
        <v>986</v>
      </c>
      <c r="K13" s="267" t="s">
        <v>85</v>
      </c>
      <c r="L13" s="267">
        <v>0.32500000000000001</v>
      </c>
      <c r="M13" s="267">
        <v>-0.1</v>
      </c>
      <c r="N13" s="267">
        <v>0.115</v>
      </c>
      <c r="O13" s="267">
        <v>-0.1</v>
      </c>
      <c r="P13" s="267">
        <v>-0.2</v>
      </c>
    </row>
    <row r="14" spans="2:16">
      <c r="B14" s="306"/>
      <c r="C14" s="306"/>
      <c r="D14" s="306"/>
      <c r="E14" s="306"/>
      <c r="F14" s="306"/>
      <c r="G14" s="306"/>
      <c r="H14" s="306"/>
      <c r="J14" s="265" t="s">
        <v>987</v>
      </c>
      <c r="K14" s="267">
        <v>0.94699999999999995</v>
      </c>
      <c r="L14" s="267">
        <v>0.97099999999999997</v>
      </c>
      <c r="M14" s="267">
        <v>-2.1</v>
      </c>
      <c r="N14" s="267">
        <v>7.75</v>
      </c>
      <c r="O14" s="267">
        <v>7.2619999999999996</v>
      </c>
      <c r="P14" s="267">
        <v>10.013999999999999</v>
      </c>
    </row>
    <row r="15" spans="2:16">
      <c r="B15" s="305" t="s">
        <v>954</v>
      </c>
      <c r="C15" s="307">
        <v>-14.2</v>
      </c>
      <c r="D15" s="307">
        <v>-21.6</v>
      </c>
      <c r="E15" s="307">
        <v>-40.6</v>
      </c>
      <c r="F15" s="307">
        <v>-79.2</v>
      </c>
      <c r="G15" s="307">
        <v>-49.2</v>
      </c>
      <c r="H15" s="307">
        <v>-21.9</v>
      </c>
      <c r="J15" s="265" t="s">
        <v>988</v>
      </c>
      <c r="K15" s="267">
        <v>-6.7</v>
      </c>
      <c r="L15" s="267">
        <v>16.231000000000002</v>
      </c>
      <c r="M15" s="267">
        <v>-4.5999999999999996</v>
      </c>
      <c r="N15" s="267">
        <v>-37</v>
      </c>
      <c r="O15" s="267">
        <v>-12.6</v>
      </c>
      <c r="P15" s="267">
        <v>-36.6</v>
      </c>
    </row>
    <row r="16" spans="2:16">
      <c r="B16" s="308" t="s">
        <v>952</v>
      </c>
      <c r="C16" s="309">
        <v>-0.101589</v>
      </c>
      <c r="D16" s="309">
        <v>-0.21510199999999999</v>
      </c>
      <c r="E16" s="309">
        <v>-0.333812</v>
      </c>
      <c r="F16" s="309">
        <v>-0.439361</v>
      </c>
      <c r="G16" s="309">
        <v>-0.20611299999999999</v>
      </c>
      <c r="H16" s="309">
        <v>-7.5989000000000001E-2</v>
      </c>
      <c r="J16" s="265" t="s">
        <v>989</v>
      </c>
      <c r="K16" s="267">
        <v>-1.5</v>
      </c>
      <c r="L16" s="267">
        <v>-4.3</v>
      </c>
      <c r="M16" s="267">
        <v>1.1120000000000001</v>
      </c>
      <c r="N16" s="267">
        <v>-10.6</v>
      </c>
      <c r="O16" s="267">
        <v>-16.7</v>
      </c>
      <c r="P16" s="267">
        <v>-18.7</v>
      </c>
    </row>
    <row r="17" spans="2:16">
      <c r="B17" s="306"/>
      <c r="C17" s="306"/>
      <c r="D17" s="306"/>
      <c r="E17" s="306"/>
      <c r="F17" s="306"/>
      <c r="G17" s="306"/>
      <c r="H17" s="306"/>
      <c r="J17" s="265" t="s">
        <v>990</v>
      </c>
      <c r="K17" s="267">
        <v>0.14099999999999999</v>
      </c>
      <c r="L17" s="267">
        <v>-7.1</v>
      </c>
      <c r="M17" s="267">
        <v>7.3789999999999996</v>
      </c>
      <c r="N17" s="267">
        <v>5.3179999999999996</v>
      </c>
      <c r="O17" s="267">
        <v>4.5830000000000002</v>
      </c>
      <c r="P17" s="267">
        <v>12.247</v>
      </c>
    </row>
    <row r="18" spans="2:16">
      <c r="B18" s="305" t="s">
        <v>955</v>
      </c>
      <c r="C18" s="307">
        <v>-14.6</v>
      </c>
      <c r="D18" s="307">
        <v>-21.8</v>
      </c>
      <c r="E18" s="307">
        <v>-37.1</v>
      </c>
      <c r="F18" s="307">
        <v>-82.7</v>
      </c>
      <c r="G18" s="307">
        <v>-45.8</v>
      </c>
      <c r="H18" s="307">
        <v>-30.9</v>
      </c>
      <c r="J18" s="265" t="s">
        <v>991</v>
      </c>
      <c r="K18" s="267">
        <v>3.3919999999999999</v>
      </c>
      <c r="L18" s="267">
        <v>-3.8</v>
      </c>
      <c r="M18" s="267">
        <v>-0.5</v>
      </c>
      <c r="N18" s="267">
        <v>4.5250000000000004</v>
      </c>
      <c r="O18" s="267">
        <v>-3.5</v>
      </c>
      <c r="P18" s="267">
        <v>-0.8</v>
      </c>
    </row>
    <row r="19" spans="2:16">
      <c r="B19" s="308" t="s">
        <v>952</v>
      </c>
      <c r="C19" s="309">
        <v>-0.104502</v>
      </c>
      <c r="D19" s="309">
        <v>-0.21749599999999999</v>
      </c>
      <c r="E19" s="309">
        <v>-0.30499399999999999</v>
      </c>
      <c r="F19" s="309">
        <v>-0.458727</v>
      </c>
      <c r="G19" s="309">
        <v>-0.19190399999999999</v>
      </c>
      <c r="H19" s="309">
        <v>-0.107254</v>
      </c>
      <c r="J19" s="265" t="s">
        <v>992</v>
      </c>
      <c r="K19" s="267">
        <v>3.1859999999999999</v>
      </c>
      <c r="L19" s="267">
        <v>-5.6</v>
      </c>
      <c r="M19" s="267">
        <v>2.7280000000000002</v>
      </c>
      <c r="N19" s="267">
        <v>-0.4</v>
      </c>
      <c r="O19" s="267">
        <v>-3</v>
      </c>
      <c r="P19" s="267">
        <v>-11.2</v>
      </c>
    </row>
    <row r="20" spans="2:16">
      <c r="B20" s="306"/>
      <c r="C20" s="306"/>
      <c r="D20" s="306"/>
      <c r="E20" s="306"/>
      <c r="F20" s="306"/>
      <c r="G20" s="306"/>
      <c r="H20" s="306"/>
      <c r="J20" s="218" t="s">
        <v>993</v>
      </c>
      <c r="K20" s="311">
        <v>-1.1000000000000001</v>
      </c>
      <c r="L20" s="311">
        <v>-9.9</v>
      </c>
      <c r="M20" s="311">
        <v>-18.600000000000001</v>
      </c>
      <c r="N20" s="311">
        <v>-94.4</v>
      </c>
      <c r="O20" s="311">
        <v>-42.6</v>
      </c>
      <c r="P20" s="311">
        <v>-35.700000000000003</v>
      </c>
    </row>
    <row r="21" spans="2:16">
      <c r="B21" s="305" t="s">
        <v>956</v>
      </c>
      <c r="C21" s="310">
        <v>-0.6</v>
      </c>
      <c r="D21" s="310">
        <v>-0.83</v>
      </c>
      <c r="E21" s="310">
        <v>-1.22</v>
      </c>
      <c r="F21" s="310">
        <v>-2.1</v>
      </c>
      <c r="G21" s="310">
        <v>-0.66</v>
      </c>
      <c r="H21" s="310">
        <v>-0.43</v>
      </c>
      <c r="J21" s="265"/>
      <c r="K21" s="265"/>
      <c r="L21" s="265"/>
      <c r="M21" s="265"/>
      <c r="N21" s="265"/>
      <c r="O21" s="265"/>
      <c r="P21" s="265"/>
    </row>
    <row r="22" spans="2:16">
      <c r="B22" s="308" t="s">
        <v>950</v>
      </c>
      <c r="C22" s="309" t="s">
        <v>957</v>
      </c>
      <c r="D22" s="309" t="s">
        <v>957</v>
      </c>
      <c r="E22" s="309" t="s">
        <v>957</v>
      </c>
      <c r="F22" s="309" t="s">
        <v>957</v>
      </c>
      <c r="G22" s="309" t="s">
        <v>957</v>
      </c>
      <c r="H22" s="309" t="s">
        <v>957</v>
      </c>
      <c r="J22" s="265" t="s">
        <v>994</v>
      </c>
      <c r="K22" s="267">
        <v>-2.1</v>
      </c>
      <c r="L22" s="267">
        <v>-3.4</v>
      </c>
      <c r="M22" s="267">
        <v>-13.8</v>
      </c>
      <c r="N22" s="267">
        <v>-178</v>
      </c>
      <c r="O22" s="267">
        <v>-175.5</v>
      </c>
      <c r="P22" s="267">
        <v>-151.9</v>
      </c>
    </row>
    <row r="23" spans="2:16">
      <c r="J23" s="265" t="s">
        <v>995</v>
      </c>
      <c r="K23" s="267" t="s">
        <v>85</v>
      </c>
      <c r="L23" s="267" t="s">
        <v>85</v>
      </c>
      <c r="M23" s="267" t="s">
        <v>85</v>
      </c>
      <c r="N23" s="267" t="s">
        <v>85</v>
      </c>
      <c r="O23" s="267" t="s">
        <v>85</v>
      </c>
      <c r="P23" s="267" t="s">
        <v>85</v>
      </c>
    </row>
    <row r="24" spans="2:16">
      <c r="B24" s="114" t="s">
        <v>975</v>
      </c>
      <c r="C24" s="114"/>
      <c r="D24" s="114"/>
      <c r="E24" s="114"/>
      <c r="F24" s="114"/>
      <c r="G24" s="114"/>
      <c r="H24" s="114"/>
      <c r="J24" s="265" t="s">
        <v>996</v>
      </c>
      <c r="K24" s="267" t="s">
        <v>85</v>
      </c>
      <c r="L24" s="267" t="s">
        <v>85</v>
      </c>
      <c r="M24" s="267" t="s">
        <v>85</v>
      </c>
      <c r="N24" s="267" t="s">
        <v>85</v>
      </c>
      <c r="O24" s="267" t="s">
        <v>85</v>
      </c>
      <c r="P24" s="267" t="s">
        <v>85</v>
      </c>
    </row>
    <row r="25" spans="2:16">
      <c r="B25" s="303"/>
      <c r="C25" s="304">
        <v>2019</v>
      </c>
      <c r="D25" s="304">
        <v>2020</v>
      </c>
      <c r="E25" s="304">
        <v>2021</v>
      </c>
      <c r="F25" s="304">
        <v>2022</v>
      </c>
      <c r="G25" s="304">
        <v>2023</v>
      </c>
      <c r="H25" s="304" t="s">
        <v>949</v>
      </c>
      <c r="J25" s="265" t="s">
        <v>997</v>
      </c>
      <c r="K25" s="267" t="s">
        <v>85</v>
      </c>
      <c r="L25" s="267" t="s">
        <v>85</v>
      </c>
      <c r="M25" s="267" t="s">
        <v>85</v>
      </c>
      <c r="N25" s="267" t="s">
        <v>85</v>
      </c>
      <c r="O25" s="267" t="s">
        <v>85</v>
      </c>
      <c r="P25" s="267" t="s">
        <v>85</v>
      </c>
    </row>
    <row r="26" spans="2:16">
      <c r="B26" s="218" t="s">
        <v>958</v>
      </c>
      <c r="C26" s="265"/>
      <c r="D26" s="265"/>
      <c r="E26" s="265"/>
      <c r="F26" s="265"/>
      <c r="G26" s="265"/>
      <c r="H26" s="265"/>
      <c r="J26" s="265" t="s">
        <v>998</v>
      </c>
      <c r="K26" s="267" t="s">
        <v>85</v>
      </c>
      <c r="L26" s="267" t="s">
        <v>85</v>
      </c>
      <c r="M26" s="267" t="s">
        <v>85</v>
      </c>
      <c r="N26" s="267" t="s">
        <v>85</v>
      </c>
      <c r="O26" s="267" t="s">
        <v>85</v>
      </c>
      <c r="P26" s="267" t="s">
        <v>85</v>
      </c>
    </row>
    <row r="27" spans="2:16">
      <c r="B27" s="265" t="s">
        <v>926</v>
      </c>
      <c r="C27" s="267">
        <v>139.375</v>
      </c>
      <c r="D27" s="267">
        <v>100.273</v>
      </c>
      <c r="E27" s="267">
        <v>121.622</v>
      </c>
      <c r="F27" s="267">
        <v>180.364</v>
      </c>
      <c r="G27" s="267">
        <v>238.71799999999999</v>
      </c>
      <c r="H27" s="267">
        <v>287.63299999999998</v>
      </c>
      <c r="J27" s="265" t="s">
        <v>999</v>
      </c>
      <c r="K27" s="267" t="s">
        <v>85</v>
      </c>
      <c r="L27" s="267" t="s">
        <v>85</v>
      </c>
      <c r="M27" s="267" t="s">
        <v>85</v>
      </c>
      <c r="N27" s="267" t="s">
        <v>85</v>
      </c>
      <c r="O27" s="267" t="s">
        <v>85</v>
      </c>
      <c r="P27" s="267" t="s">
        <v>85</v>
      </c>
    </row>
    <row r="28" spans="2:16">
      <c r="B28" s="265" t="s">
        <v>959</v>
      </c>
      <c r="C28" s="267" t="s">
        <v>85</v>
      </c>
      <c r="D28" s="267" t="s">
        <v>85</v>
      </c>
      <c r="E28" s="267" t="s">
        <v>85</v>
      </c>
      <c r="F28" s="267" t="s">
        <v>85</v>
      </c>
      <c r="G28" s="267" t="s">
        <v>85</v>
      </c>
      <c r="H28" s="267" t="s">
        <v>85</v>
      </c>
      <c r="J28" s="218" t="s">
        <v>1000</v>
      </c>
      <c r="K28" s="311">
        <v>-2.1</v>
      </c>
      <c r="L28" s="311">
        <v>-3.4</v>
      </c>
      <c r="M28" s="311">
        <v>-13.8</v>
      </c>
      <c r="N28" s="311">
        <v>-178</v>
      </c>
      <c r="O28" s="311">
        <v>-175.5</v>
      </c>
      <c r="P28" s="311">
        <v>-151.9</v>
      </c>
    </row>
    <row r="29" spans="2:16">
      <c r="B29" s="218" t="s">
        <v>960</v>
      </c>
      <c r="C29" s="311">
        <v>139.375</v>
      </c>
      <c r="D29" s="311">
        <v>100.273</v>
      </c>
      <c r="E29" s="311">
        <v>121.622</v>
      </c>
      <c r="F29" s="311">
        <v>180.364</v>
      </c>
      <c r="G29" s="311">
        <v>238.71799999999999</v>
      </c>
      <c r="H29" s="311">
        <v>287.63299999999998</v>
      </c>
      <c r="J29" s="265"/>
      <c r="K29" s="265"/>
      <c r="L29" s="265"/>
      <c r="M29" s="265"/>
      <c r="N29" s="265"/>
      <c r="O29" s="265"/>
      <c r="P29" s="265"/>
    </row>
    <row r="30" spans="2:16">
      <c r="B30" s="265"/>
      <c r="C30" s="265"/>
      <c r="D30" s="265"/>
      <c r="E30" s="265"/>
      <c r="F30" s="265"/>
      <c r="G30" s="265"/>
      <c r="H30" s="265"/>
      <c r="J30" s="265" t="s">
        <v>1001</v>
      </c>
      <c r="K30" s="267" t="s">
        <v>85</v>
      </c>
      <c r="L30" s="267" t="s">
        <v>85</v>
      </c>
      <c r="M30" s="267" t="s">
        <v>85</v>
      </c>
      <c r="N30" s="267" t="s">
        <v>85</v>
      </c>
      <c r="O30" s="267" t="s">
        <v>85</v>
      </c>
      <c r="P30" s="267" t="s">
        <v>85</v>
      </c>
    </row>
    <row r="31" spans="2:16">
      <c r="B31" s="265" t="s">
        <v>892</v>
      </c>
      <c r="C31" s="267">
        <v>113.09099999999999</v>
      </c>
      <c r="D31" s="267">
        <v>85.679000000000002</v>
      </c>
      <c r="E31" s="267">
        <v>111.685</v>
      </c>
      <c r="F31" s="267">
        <v>175.38800000000001</v>
      </c>
      <c r="G31" s="267">
        <v>181.797</v>
      </c>
      <c r="H31" s="267">
        <v>197.35499999999999</v>
      </c>
      <c r="J31" s="265" t="s">
        <v>1002</v>
      </c>
      <c r="K31" s="267" t="s">
        <v>85</v>
      </c>
      <c r="L31" s="267">
        <v>3.6859999999999999</v>
      </c>
      <c r="M31" s="267" t="s">
        <v>85</v>
      </c>
      <c r="N31" s="267">
        <v>100</v>
      </c>
      <c r="O31" s="267" t="s">
        <v>85</v>
      </c>
      <c r="P31" s="267" t="s">
        <v>85</v>
      </c>
    </row>
    <row r="32" spans="2:16">
      <c r="B32" s="218" t="s">
        <v>961</v>
      </c>
      <c r="C32" s="311">
        <v>26.283999999999999</v>
      </c>
      <c r="D32" s="311">
        <v>14.593999999999999</v>
      </c>
      <c r="E32" s="311">
        <v>9.9369999999999994</v>
      </c>
      <c r="F32" s="311">
        <v>4.976</v>
      </c>
      <c r="G32" s="311">
        <v>56.920999999999999</v>
      </c>
      <c r="H32" s="311">
        <v>90.278000000000006</v>
      </c>
      <c r="J32" s="218" t="s">
        <v>1003</v>
      </c>
      <c r="K32" s="311" t="s">
        <v>85</v>
      </c>
      <c r="L32" s="311">
        <v>3.6859999999999999</v>
      </c>
      <c r="M32" s="311" t="s">
        <v>85</v>
      </c>
      <c r="N32" s="311">
        <v>100</v>
      </c>
      <c r="O32" s="311" t="s">
        <v>85</v>
      </c>
      <c r="P32" s="311">
        <v>4.9820000000000002</v>
      </c>
    </row>
    <row r="33" spans="2:16">
      <c r="B33" s="265"/>
      <c r="C33" s="265"/>
      <c r="D33" s="265"/>
      <c r="E33" s="265"/>
      <c r="F33" s="265"/>
      <c r="G33" s="265"/>
      <c r="H33" s="265"/>
      <c r="J33" s="265" t="s">
        <v>1004</v>
      </c>
      <c r="K33" s="267">
        <v>-1.1000000000000001</v>
      </c>
      <c r="L33" s="267">
        <v>-3.1</v>
      </c>
      <c r="M33" s="267" t="s">
        <v>85</v>
      </c>
      <c r="N33" s="267" t="s">
        <v>85</v>
      </c>
      <c r="O33" s="267" t="s">
        <v>85</v>
      </c>
      <c r="P33" s="267" t="s">
        <v>85</v>
      </c>
    </row>
    <row r="34" spans="2:16">
      <c r="B34" s="265" t="s">
        <v>962</v>
      </c>
      <c r="C34" s="267">
        <v>32.036000000000001</v>
      </c>
      <c r="D34" s="267">
        <v>27.434000000000001</v>
      </c>
      <c r="E34" s="267">
        <v>39.094999999999999</v>
      </c>
      <c r="F34" s="267">
        <v>67.290999999999997</v>
      </c>
      <c r="G34" s="267">
        <v>89.768000000000001</v>
      </c>
      <c r="H34" s="267">
        <v>95.388999999999996</v>
      </c>
      <c r="J34" s="265" t="s">
        <v>1005</v>
      </c>
      <c r="K34" s="267" t="s">
        <v>85</v>
      </c>
      <c r="L34" s="267" t="s">
        <v>85</v>
      </c>
      <c r="M34" s="267" t="s">
        <v>85</v>
      </c>
      <c r="N34" s="267">
        <v>-9.6999999999999993</v>
      </c>
      <c r="O34" s="267" t="s">
        <v>85</v>
      </c>
      <c r="P34" s="267" t="s">
        <v>85</v>
      </c>
    </row>
    <row r="35" spans="2:16">
      <c r="B35" s="265" t="s">
        <v>963</v>
      </c>
      <c r="C35" s="267">
        <v>8.407</v>
      </c>
      <c r="D35" s="267">
        <v>8.7289999999999992</v>
      </c>
      <c r="E35" s="267">
        <v>11.441000000000001</v>
      </c>
      <c r="F35" s="267">
        <v>16.93</v>
      </c>
      <c r="G35" s="267">
        <v>16.356000000000002</v>
      </c>
      <c r="H35" s="267">
        <v>16.745999999999999</v>
      </c>
      <c r="J35" s="218" t="s">
        <v>1006</v>
      </c>
      <c r="K35" s="311">
        <v>-1.1000000000000001</v>
      </c>
      <c r="L35" s="311">
        <v>-3.1</v>
      </c>
      <c r="M35" s="311" t="s">
        <v>85</v>
      </c>
      <c r="N35" s="311">
        <v>-9.6999999999999993</v>
      </c>
      <c r="O35" s="311" t="s">
        <v>85</v>
      </c>
      <c r="P35" s="311" t="s">
        <v>85</v>
      </c>
    </row>
    <row r="36" spans="2:16">
      <c r="B36" s="265"/>
      <c r="C36" s="265"/>
      <c r="D36" s="265"/>
      <c r="E36" s="265"/>
      <c r="F36" s="265"/>
      <c r="G36" s="265"/>
      <c r="H36" s="265"/>
      <c r="J36" s="265"/>
      <c r="K36" s="265"/>
      <c r="L36" s="265"/>
      <c r="M36" s="265"/>
      <c r="N36" s="265"/>
      <c r="O36" s="265"/>
      <c r="P36" s="265"/>
    </row>
    <row r="37" spans="2:16">
      <c r="B37" s="218" t="s">
        <v>964</v>
      </c>
      <c r="C37" s="311">
        <v>40.442999999999998</v>
      </c>
      <c r="D37" s="311">
        <v>36.162999999999997</v>
      </c>
      <c r="E37" s="311">
        <v>50.536000000000001</v>
      </c>
      <c r="F37" s="311">
        <v>84.221000000000004</v>
      </c>
      <c r="G37" s="311">
        <v>106.124</v>
      </c>
      <c r="H37" s="311">
        <v>112.13500000000001</v>
      </c>
      <c r="J37" s="265" t="s">
        <v>1007</v>
      </c>
      <c r="K37" s="267" t="s">
        <v>85</v>
      </c>
      <c r="L37" s="267">
        <v>28.463000000000001</v>
      </c>
      <c r="M37" s="267">
        <v>97.322000000000003</v>
      </c>
      <c r="N37" s="267">
        <v>394.11900000000003</v>
      </c>
      <c r="O37" s="267">
        <v>76.659000000000006</v>
      </c>
      <c r="P37" s="267">
        <v>78.024000000000001</v>
      </c>
    </row>
    <row r="38" spans="2:16">
      <c r="B38" s="265"/>
      <c r="C38" s="265"/>
      <c r="D38" s="265"/>
      <c r="E38" s="265"/>
      <c r="F38" s="265"/>
      <c r="G38" s="265"/>
      <c r="H38" s="265"/>
      <c r="J38" s="265" t="s">
        <v>1008</v>
      </c>
      <c r="K38" s="267">
        <v>-0.5</v>
      </c>
      <c r="L38" s="267">
        <v>-1.2</v>
      </c>
      <c r="M38" s="267">
        <v>-2.7</v>
      </c>
      <c r="N38" s="267">
        <v>-2.4</v>
      </c>
      <c r="O38" s="267">
        <v>-0.4</v>
      </c>
      <c r="P38" s="267">
        <v>-1.1000000000000001</v>
      </c>
    </row>
    <row r="39" spans="2:16">
      <c r="B39" s="218" t="s">
        <v>965</v>
      </c>
      <c r="C39" s="153">
        <v>-14.2</v>
      </c>
      <c r="D39" s="153">
        <v>-21.6</v>
      </c>
      <c r="E39" s="153">
        <v>-40.6</v>
      </c>
      <c r="F39" s="153">
        <v>-79.2</v>
      </c>
      <c r="G39" s="153">
        <v>-49.2</v>
      </c>
      <c r="H39" s="153">
        <v>-21.9</v>
      </c>
      <c r="J39" s="265"/>
      <c r="K39" s="265"/>
      <c r="L39" s="265"/>
      <c r="M39" s="265"/>
      <c r="N39" s="265"/>
      <c r="O39" s="265"/>
      <c r="P39" s="265"/>
    </row>
    <row r="40" spans="2:16">
      <c r="B40" s="265"/>
      <c r="C40" s="265"/>
      <c r="D40" s="265"/>
      <c r="E40" s="265"/>
      <c r="F40" s="265"/>
      <c r="G40" s="265"/>
      <c r="H40" s="265"/>
      <c r="J40" s="218" t="s">
        <v>1009</v>
      </c>
      <c r="K40" s="311" t="s">
        <v>85</v>
      </c>
      <c r="L40" s="311" t="s">
        <v>85</v>
      </c>
      <c r="M40" s="311" t="s">
        <v>85</v>
      </c>
      <c r="N40" s="311" t="s">
        <v>85</v>
      </c>
      <c r="O40" s="311" t="s">
        <v>85</v>
      </c>
      <c r="P40" s="311" t="s">
        <v>85</v>
      </c>
    </row>
    <row r="41" spans="2:16">
      <c r="B41" s="265" t="s">
        <v>966</v>
      </c>
      <c r="C41" s="267">
        <v>-0.4</v>
      </c>
      <c r="D41" s="267">
        <v>-0.2</v>
      </c>
      <c r="E41" s="267">
        <v>-0.2</v>
      </c>
      <c r="F41" s="267">
        <v>-5.0999999999999996</v>
      </c>
      <c r="G41" s="267">
        <v>-5.3</v>
      </c>
      <c r="H41" s="267">
        <v>-8.6</v>
      </c>
      <c r="J41" s="265"/>
      <c r="K41" s="265"/>
      <c r="L41" s="265"/>
      <c r="M41" s="265"/>
      <c r="N41" s="265"/>
      <c r="O41" s="265"/>
      <c r="P41" s="265"/>
    </row>
    <row r="42" spans="2:16">
      <c r="B42" s="265" t="s">
        <v>967</v>
      </c>
      <c r="C42" s="267" t="s">
        <v>85</v>
      </c>
      <c r="D42" s="267" t="s">
        <v>85</v>
      </c>
      <c r="E42" s="267" t="s">
        <v>85</v>
      </c>
      <c r="F42" s="267">
        <v>1.617</v>
      </c>
      <c r="G42" s="267">
        <v>6.5339999999999998</v>
      </c>
      <c r="H42" s="267">
        <v>4.1470000000000002</v>
      </c>
      <c r="J42" s="265" t="s">
        <v>1010</v>
      </c>
      <c r="K42" s="267" t="s">
        <v>85</v>
      </c>
      <c r="L42" s="267" t="s">
        <v>85</v>
      </c>
      <c r="M42" s="267" t="s">
        <v>85</v>
      </c>
      <c r="N42" s="267" t="s">
        <v>85</v>
      </c>
      <c r="O42" s="267" t="s">
        <v>85</v>
      </c>
      <c r="P42" s="267" t="s">
        <v>85</v>
      </c>
    </row>
    <row r="43" spans="2:16">
      <c r="B43" s="218" t="s">
        <v>968</v>
      </c>
      <c r="C43" s="311">
        <v>-0.4</v>
      </c>
      <c r="D43" s="311">
        <v>-0.2</v>
      </c>
      <c r="E43" s="311">
        <v>-0.2</v>
      </c>
      <c r="F43" s="311">
        <v>-3.5</v>
      </c>
      <c r="G43" s="311">
        <v>1.206</v>
      </c>
      <c r="H43" s="311">
        <v>-4.4000000000000004</v>
      </c>
      <c r="J43" s="265" t="s">
        <v>1011</v>
      </c>
      <c r="K43" s="267">
        <v>5</v>
      </c>
      <c r="L43" s="267">
        <v>-1.6</v>
      </c>
      <c r="M43" s="267">
        <v>-2.1</v>
      </c>
      <c r="N43" s="267">
        <v>-3.7</v>
      </c>
      <c r="O43" s="267">
        <v>-0.8</v>
      </c>
      <c r="P43" s="267">
        <v>-0.8</v>
      </c>
    </row>
    <row r="44" spans="2:16">
      <c r="B44" s="265" t="s">
        <v>969</v>
      </c>
      <c r="C44" s="267" t="s">
        <v>85</v>
      </c>
      <c r="D44" s="267" t="s">
        <v>85</v>
      </c>
      <c r="E44" s="267" t="s">
        <v>85</v>
      </c>
      <c r="F44" s="267" t="s">
        <v>85</v>
      </c>
      <c r="G44" s="267" t="s">
        <v>85</v>
      </c>
      <c r="H44" s="267" t="s">
        <v>85</v>
      </c>
      <c r="J44" s="218" t="s">
        <v>1012</v>
      </c>
      <c r="K44" s="311">
        <v>3.472</v>
      </c>
      <c r="L44" s="311">
        <v>26.202999999999999</v>
      </c>
      <c r="M44" s="311">
        <v>92.474000000000004</v>
      </c>
      <c r="N44" s="311">
        <v>478.37</v>
      </c>
      <c r="O44" s="311">
        <v>75.477000000000004</v>
      </c>
      <c r="P44" s="311">
        <v>81.099999999999994</v>
      </c>
    </row>
    <row r="45" spans="2:16">
      <c r="B45" s="265" t="s">
        <v>970</v>
      </c>
      <c r="C45" s="267" t="s">
        <v>85</v>
      </c>
      <c r="D45" s="267" t="s">
        <v>85</v>
      </c>
      <c r="E45" s="267" t="s">
        <v>85</v>
      </c>
      <c r="F45" s="267" t="s">
        <v>85</v>
      </c>
      <c r="G45" s="267" t="s">
        <v>85</v>
      </c>
      <c r="H45" s="267">
        <v>-6</v>
      </c>
      <c r="J45" s="265"/>
      <c r="K45" s="265"/>
      <c r="L45" s="265"/>
      <c r="M45" s="265"/>
      <c r="N45" s="265"/>
      <c r="O45" s="265"/>
      <c r="P45" s="265"/>
    </row>
    <row r="46" spans="2:16">
      <c r="B46" s="265" t="s">
        <v>971</v>
      </c>
      <c r="C46" s="267" t="s">
        <v>85</v>
      </c>
      <c r="D46" s="267" t="s">
        <v>85</v>
      </c>
      <c r="E46" s="267">
        <v>3.734</v>
      </c>
      <c r="F46" s="267" t="s">
        <v>85</v>
      </c>
      <c r="G46" s="267">
        <v>2.1859999999999999</v>
      </c>
      <c r="H46" s="267">
        <v>2.1859999999999999</v>
      </c>
      <c r="J46" s="218" t="s">
        <v>1013</v>
      </c>
      <c r="K46" s="312">
        <v>0.30599999999999999</v>
      </c>
      <c r="L46" s="312">
        <v>12.863</v>
      </c>
      <c r="M46" s="312">
        <v>60.067999999999998</v>
      </c>
      <c r="N46" s="312">
        <v>205.99700000000001</v>
      </c>
      <c r="O46" s="312">
        <v>-142.6</v>
      </c>
      <c r="P46" s="312">
        <v>-106.6</v>
      </c>
    </row>
    <row r="47" spans="2:16">
      <c r="B47" s="218" t="s">
        <v>972</v>
      </c>
      <c r="C47" s="311">
        <v>-14.6</v>
      </c>
      <c r="D47" s="311">
        <v>-21.8</v>
      </c>
      <c r="E47" s="311">
        <v>-37.1</v>
      </c>
      <c r="F47" s="311">
        <v>-82.7</v>
      </c>
      <c r="G47" s="311">
        <v>-45.8</v>
      </c>
      <c r="H47" s="311">
        <v>-30.1</v>
      </c>
    </row>
    <row r="48" spans="2:16">
      <c r="B48" s="265"/>
      <c r="C48" s="265"/>
      <c r="D48" s="265"/>
      <c r="E48" s="265"/>
      <c r="F48" s="265"/>
      <c r="G48" s="265"/>
      <c r="H48" s="265"/>
    </row>
    <row r="49" spans="2:250">
      <c r="B49" s="265" t="s">
        <v>973</v>
      </c>
      <c r="C49" s="267" t="s">
        <v>85</v>
      </c>
      <c r="D49" s="267" t="s">
        <v>85</v>
      </c>
      <c r="E49" s="267" t="s">
        <v>85</v>
      </c>
      <c r="F49" s="267" t="s">
        <v>85</v>
      </c>
      <c r="G49" s="267" t="s">
        <v>85</v>
      </c>
      <c r="H49" s="267">
        <v>0.75600000000000001</v>
      </c>
    </row>
    <row r="50" spans="2:250">
      <c r="B50" s="218" t="s">
        <v>974</v>
      </c>
      <c r="C50" s="312">
        <v>-14.6</v>
      </c>
      <c r="D50" s="312">
        <v>-21.8</v>
      </c>
      <c r="E50" s="312">
        <v>-37.1</v>
      </c>
      <c r="F50" s="312">
        <v>-82.7</v>
      </c>
      <c r="G50" s="312">
        <v>-45.8</v>
      </c>
      <c r="H50" s="312">
        <v>-30.9</v>
      </c>
    </row>
    <row r="51" spans="2:250">
      <c r="B51" s="218" t="s">
        <v>978</v>
      </c>
      <c r="C51" s="265"/>
      <c r="D51" s="265"/>
      <c r="E51" s="265"/>
      <c r="F51" s="265"/>
      <c r="G51" s="265"/>
      <c r="H51" s="265"/>
    </row>
    <row r="52" spans="2:250" s="53" customFormat="1" ht="10.199999999999999">
      <c r="B52" s="265" t="s">
        <v>977</v>
      </c>
      <c r="C52" s="299">
        <v>-0.6</v>
      </c>
      <c r="D52" s="299">
        <v>-0.83</v>
      </c>
      <c r="E52" s="299">
        <v>-1.22</v>
      </c>
      <c r="F52" s="299">
        <v>-2.1</v>
      </c>
      <c r="G52" s="299">
        <v>-0.66</v>
      </c>
      <c r="H52" s="299">
        <v>-0.43</v>
      </c>
    </row>
    <row r="53" spans="2:250" s="53" customFormat="1" ht="10.199999999999999">
      <c r="B53" s="265" t="s">
        <v>976</v>
      </c>
      <c r="C53" s="299">
        <v>-0.6</v>
      </c>
      <c r="D53" s="299">
        <v>-0.83</v>
      </c>
      <c r="E53" s="299">
        <v>-1.22</v>
      </c>
      <c r="F53" s="299">
        <v>-2.1</v>
      </c>
      <c r="G53" s="299">
        <v>-0.66</v>
      </c>
      <c r="H53" s="299">
        <v>-0.43</v>
      </c>
    </row>
    <row r="54" spans="2:250" s="53" customFormat="1" ht="10.199999999999999"/>
    <row r="55" spans="2:250" s="53" customFormat="1" ht="10.199999999999999">
      <c r="B55" s="316" t="s">
        <v>1052</v>
      </c>
      <c r="C55" s="316"/>
      <c r="D55" s="316"/>
      <c r="E55" s="316"/>
      <c r="F55" s="316"/>
      <c r="G55" s="316"/>
      <c r="H55" s="316"/>
      <c r="I55" s="313"/>
      <c r="J55" s="313"/>
      <c r="K55" s="313"/>
      <c r="L55" s="313"/>
      <c r="M55" s="313"/>
      <c r="N55" s="313"/>
      <c r="O55" s="313"/>
      <c r="P55" s="313"/>
      <c r="Q55" s="313"/>
      <c r="R55" s="313"/>
      <c r="S55" s="313"/>
      <c r="T55" s="313"/>
      <c r="U55" s="313"/>
      <c r="V55" s="313"/>
      <c r="W55" s="313"/>
      <c r="X55" s="313"/>
      <c r="Y55" s="313"/>
      <c r="Z55" s="313"/>
      <c r="AA55" s="313"/>
      <c r="AB55" s="313"/>
      <c r="AC55" s="313"/>
      <c r="AD55" s="313"/>
      <c r="AE55" s="313"/>
      <c r="AF55" s="313"/>
      <c r="AG55" s="313"/>
      <c r="AH55" s="313"/>
      <c r="AI55" s="313"/>
      <c r="AJ55" s="313"/>
      <c r="AK55" s="313"/>
      <c r="AL55" s="313"/>
      <c r="AM55" s="313"/>
      <c r="AN55" s="313"/>
      <c r="AO55" s="313"/>
      <c r="AP55" s="313"/>
      <c r="AQ55" s="313"/>
      <c r="AR55" s="313"/>
      <c r="AS55" s="313"/>
      <c r="AT55" s="313"/>
      <c r="AU55" s="313"/>
      <c r="AV55" s="313"/>
      <c r="AW55" s="313"/>
      <c r="AX55" s="313"/>
      <c r="AY55" s="313"/>
      <c r="AZ55" s="313"/>
      <c r="BA55" s="313"/>
      <c r="BB55" s="313"/>
      <c r="BC55" s="313"/>
      <c r="BD55" s="313"/>
      <c r="BE55" s="313"/>
      <c r="BF55" s="313"/>
      <c r="BG55" s="313"/>
      <c r="BH55" s="313"/>
      <c r="BI55" s="313"/>
      <c r="BJ55" s="313"/>
      <c r="BK55" s="313"/>
      <c r="BL55" s="313"/>
      <c r="BM55" s="313"/>
      <c r="BN55" s="313"/>
      <c r="BO55" s="313"/>
      <c r="BP55" s="313"/>
      <c r="BQ55" s="313"/>
      <c r="BR55" s="313"/>
      <c r="BS55" s="313"/>
      <c r="BT55" s="313"/>
      <c r="BU55" s="313"/>
      <c r="BV55" s="313"/>
      <c r="BW55" s="313"/>
      <c r="BX55" s="313"/>
      <c r="BY55" s="313"/>
      <c r="BZ55" s="313"/>
      <c r="CA55" s="313"/>
      <c r="CB55" s="313"/>
      <c r="CC55" s="313"/>
      <c r="CD55" s="313"/>
      <c r="CE55" s="313"/>
      <c r="CF55" s="313"/>
      <c r="CG55" s="313"/>
      <c r="CH55" s="313"/>
      <c r="CI55" s="313"/>
      <c r="CJ55" s="313"/>
      <c r="CK55" s="313"/>
      <c r="CL55" s="313"/>
      <c r="CM55" s="313"/>
      <c r="CN55" s="313"/>
      <c r="CO55" s="313"/>
      <c r="CP55" s="313"/>
      <c r="CQ55" s="313"/>
      <c r="CR55" s="313"/>
      <c r="CS55" s="313"/>
      <c r="CT55" s="313"/>
      <c r="CU55" s="313"/>
      <c r="CV55" s="313"/>
      <c r="CW55" s="313"/>
      <c r="CX55" s="313"/>
      <c r="CY55" s="313"/>
      <c r="CZ55" s="313"/>
      <c r="DA55" s="313"/>
      <c r="DB55" s="313"/>
      <c r="DC55" s="313"/>
      <c r="DD55" s="313"/>
      <c r="DE55" s="313"/>
      <c r="DF55" s="313"/>
      <c r="DG55" s="313"/>
      <c r="DH55" s="313"/>
      <c r="DI55" s="313"/>
      <c r="DJ55" s="313"/>
      <c r="DK55" s="313"/>
      <c r="DL55" s="313"/>
      <c r="DM55" s="313"/>
      <c r="DN55" s="313"/>
      <c r="DO55" s="313"/>
      <c r="DP55" s="313"/>
      <c r="DQ55" s="313"/>
      <c r="DR55" s="313"/>
      <c r="DS55" s="313"/>
      <c r="DT55" s="313"/>
      <c r="DU55" s="313"/>
      <c r="DV55" s="313"/>
      <c r="DW55" s="313"/>
      <c r="DX55" s="313"/>
      <c r="DY55" s="313"/>
      <c r="DZ55" s="313"/>
      <c r="EA55" s="313"/>
      <c r="EB55" s="313"/>
      <c r="EC55" s="313"/>
      <c r="ED55" s="313"/>
      <c r="EE55" s="313"/>
      <c r="EF55" s="313"/>
      <c r="EG55" s="313"/>
      <c r="EH55" s="313"/>
      <c r="EI55" s="313"/>
      <c r="EJ55" s="313"/>
      <c r="EK55" s="313"/>
      <c r="EL55" s="313"/>
      <c r="EM55" s="313"/>
      <c r="EN55" s="313"/>
      <c r="EO55" s="313"/>
      <c r="EP55" s="313"/>
      <c r="EQ55" s="313"/>
      <c r="ER55" s="313"/>
      <c r="ES55" s="313"/>
      <c r="ET55" s="313"/>
      <c r="EU55" s="313"/>
      <c r="EV55" s="313"/>
      <c r="EW55" s="313"/>
      <c r="EX55" s="313"/>
      <c r="EY55" s="313"/>
      <c r="EZ55" s="313"/>
      <c r="FA55" s="313"/>
      <c r="FB55" s="313"/>
      <c r="FC55" s="313"/>
      <c r="FD55" s="313"/>
      <c r="FE55" s="313"/>
      <c r="FF55" s="313"/>
      <c r="FG55" s="313"/>
      <c r="FH55" s="313"/>
      <c r="FI55" s="313"/>
      <c r="FJ55" s="313"/>
      <c r="FK55" s="313"/>
      <c r="FL55" s="313"/>
      <c r="FM55" s="313"/>
      <c r="FN55" s="313"/>
      <c r="FO55" s="313"/>
      <c r="FP55" s="313"/>
      <c r="FQ55" s="313"/>
      <c r="FR55" s="313"/>
      <c r="FS55" s="313"/>
      <c r="FT55" s="313"/>
      <c r="FU55" s="313"/>
      <c r="FV55" s="313"/>
      <c r="FW55" s="313"/>
      <c r="FX55" s="313"/>
      <c r="FY55" s="313"/>
      <c r="FZ55" s="313"/>
      <c r="GA55" s="313"/>
      <c r="GB55" s="313"/>
      <c r="GC55" s="313"/>
      <c r="GD55" s="313"/>
      <c r="GE55" s="313"/>
      <c r="GF55" s="313"/>
      <c r="GG55" s="313"/>
      <c r="GH55" s="313"/>
      <c r="GI55" s="313"/>
      <c r="GJ55" s="313"/>
      <c r="GK55" s="313"/>
      <c r="GL55" s="313"/>
      <c r="GM55" s="313"/>
      <c r="GN55" s="313"/>
      <c r="GO55" s="313"/>
      <c r="GP55" s="313"/>
      <c r="GQ55" s="313"/>
      <c r="GR55" s="313"/>
      <c r="GS55" s="313"/>
      <c r="GT55" s="313"/>
      <c r="GU55" s="313"/>
      <c r="GV55" s="313"/>
      <c r="GW55" s="313"/>
      <c r="GX55" s="313"/>
      <c r="GY55" s="313"/>
      <c r="GZ55" s="313"/>
      <c r="HA55" s="313"/>
      <c r="HB55" s="313"/>
      <c r="HC55" s="313"/>
      <c r="HD55" s="313"/>
      <c r="HE55" s="313"/>
      <c r="HF55" s="313"/>
      <c r="HG55" s="313"/>
      <c r="HH55" s="313"/>
      <c r="HI55" s="313"/>
      <c r="HJ55" s="313"/>
      <c r="HK55" s="313"/>
      <c r="HL55" s="313"/>
      <c r="HM55" s="313"/>
      <c r="HN55" s="313"/>
      <c r="HO55" s="313"/>
      <c r="HP55" s="313"/>
      <c r="HQ55" s="313"/>
      <c r="HR55" s="313"/>
      <c r="HS55" s="313"/>
      <c r="HT55" s="313"/>
      <c r="HU55" s="313"/>
      <c r="HV55" s="313"/>
      <c r="HW55" s="313"/>
      <c r="HX55" s="313"/>
      <c r="HY55" s="313"/>
      <c r="HZ55" s="313"/>
      <c r="IA55" s="313"/>
      <c r="IB55" s="313"/>
      <c r="IC55" s="313"/>
      <c r="ID55" s="313"/>
      <c r="IE55" s="313"/>
      <c r="IF55" s="313"/>
      <c r="IG55" s="313"/>
      <c r="IH55" s="313"/>
      <c r="II55" s="313"/>
      <c r="IJ55" s="313"/>
      <c r="IK55" s="313"/>
      <c r="IL55" s="313"/>
      <c r="IM55" s="313"/>
      <c r="IN55" s="313"/>
      <c r="IO55" s="313"/>
      <c r="IP55" s="313"/>
    </row>
    <row r="56" spans="2:250" s="53" customFormat="1" ht="10.199999999999999">
      <c r="B56" s="303"/>
      <c r="C56" s="304">
        <v>2019</v>
      </c>
      <c r="D56" s="304">
        <v>2020</v>
      </c>
      <c r="E56" s="304">
        <v>2021</v>
      </c>
      <c r="F56" s="304">
        <v>2022</v>
      </c>
      <c r="G56" s="304">
        <v>2023</v>
      </c>
      <c r="H56" s="304">
        <v>2024</v>
      </c>
    </row>
    <row r="57" spans="2:250" s="53" customFormat="1" ht="10.199999999999999">
      <c r="B57" s="218" t="s">
        <v>1014</v>
      </c>
      <c r="C57" s="265"/>
      <c r="D57" s="265"/>
      <c r="E57" s="265"/>
      <c r="F57" s="265"/>
      <c r="G57" s="265"/>
      <c r="H57" s="265"/>
    </row>
    <row r="58" spans="2:250" s="53" customFormat="1" ht="10.199999999999999">
      <c r="B58" s="265" t="s">
        <v>1015</v>
      </c>
      <c r="C58" s="267">
        <v>3.633</v>
      </c>
      <c r="D58" s="267">
        <v>16.495999999999999</v>
      </c>
      <c r="E58" s="267">
        <v>76.563999999999993</v>
      </c>
      <c r="F58" s="267">
        <v>281.33499999999998</v>
      </c>
      <c r="G58" s="267">
        <v>139.72300000000001</v>
      </c>
      <c r="H58" s="267">
        <v>101.461</v>
      </c>
    </row>
    <row r="59" spans="2:250" s="53" customFormat="1" ht="10.199999999999999">
      <c r="B59" s="218" t="s">
        <v>1016</v>
      </c>
      <c r="C59" s="311">
        <v>3.633</v>
      </c>
      <c r="D59" s="311">
        <v>16.495999999999999</v>
      </c>
      <c r="E59" s="311">
        <v>76.563999999999993</v>
      </c>
      <c r="F59" s="311">
        <v>281.33499999999998</v>
      </c>
      <c r="G59" s="311">
        <v>139.72300000000001</v>
      </c>
      <c r="H59" s="311">
        <v>101.461</v>
      </c>
    </row>
    <row r="60" spans="2:250" s="53" customFormat="1" ht="10.199999999999999">
      <c r="B60" s="265"/>
      <c r="C60" s="265"/>
      <c r="D60" s="265"/>
      <c r="E60" s="265"/>
      <c r="F60" s="265"/>
      <c r="G60" s="265"/>
      <c r="H60" s="265"/>
    </row>
    <row r="61" spans="2:250" s="53" customFormat="1" ht="10.199999999999999">
      <c r="B61" s="265" t="s">
        <v>1017</v>
      </c>
      <c r="C61" s="267">
        <v>32.253999999999998</v>
      </c>
      <c r="D61" s="267">
        <v>15.698</v>
      </c>
      <c r="E61" s="267">
        <v>20.425999999999998</v>
      </c>
      <c r="F61" s="267">
        <v>57.35</v>
      </c>
      <c r="G61" s="267">
        <v>69.995000000000005</v>
      </c>
      <c r="H61" s="267">
        <v>84.028999999999996</v>
      </c>
    </row>
    <row r="62" spans="2:250" s="53" customFormat="1" ht="10.199999999999999">
      <c r="B62" s="265" t="s">
        <v>1018</v>
      </c>
      <c r="C62" s="267" t="s">
        <v>85</v>
      </c>
      <c r="D62" s="267" t="s">
        <v>85</v>
      </c>
      <c r="E62" s="267" t="s">
        <v>85</v>
      </c>
      <c r="F62" s="267" t="s">
        <v>85</v>
      </c>
      <c r="G62" s="267">
        <v>2.2000000000000002</v>
      </c>
      <c r="H62" s="267" t="s">
        <v>85</v>
      </c>
    </row>
    <row r="63" spans="2:250" s="53" customFormat="1" ht="10.199999999999999">
      <c r="B63" s="218" t="s">
        <v>1019</v>
      </c>
      <c r="C63" s="311">
        <v>32.253999999999998</v>
      </c>
      <c r="D63" s="311">
        <v>15.698</v>
      </c>
      <c r="E63" s="311">
        <v>20.425999999999998</v>
      </c>
      <c r="F63" s="311">
        <v>57.35</v>
      </c>
      <c r="G63" s="311">
        <v>72.194999999999993</v>
      </c>
      <c r="H63" s="311">
        <v>84.028999999999996</v>
      </c>
    </row>
    <row r="64" spans="2:250" s="53" customFormat="1" ht="10.199999999999999">
      <c r="B64" s="265"/>
      <c r="C64" s="265"/>
      <c r="D64" s="265"/>
      <c r="E64" s="265"/>
      <c r="F64" s="265"/>
      <c r="G64" s="265"/>
      <c r="H64" s="265"/>
    </row>
    <row r="65" spans="2:8" s="53" customFormat="1" ht="10.199999999999999">
      <c r="B65" s="265" t="s">
        <v>1020</v>
      </c>
      <c r="C65" s="267">
        <v>8.7680000000000007</v>
      </c>
      <c r="D65" s="267">
        <v>13.099</v>
      </c>
      <c r="E65" s="267">
        <v>11.987</v>
      </c>
      <c r="F65" s="267">
        <v>22.538</v>
      </c>
      <c r="G65" s="267">
        <v>39.189</v>
      </c>
      <c r="H65" s="267">
        <v>45.75</v>
      </c>
    </row>
    <row r="66" spans="2:8" s="53" customFormat="1" ht="10.199999999999999">
      <c r="B66" s="265" t="s">
        <v>1021</v>
      </c>
      <c r="C66" s="267">
        <v>1.1140000000000001</v>
      </c>
      <c r="D66" s="267">
        <v>1.83</v>
      </c>
      <c r="E66" s="267">
        <v>2.7829999999999999</v>
      </c>
      <c r="F66" s="267">
        <v>7.2359999999999998</v>
      </c>
      <c r="G66" s="267">
        <v>14.976000000000001</v>
      </c>
      <c r="H66" s="267">
        <v>23.288</v>
      </c>
    </row>
    <row r="67" spans="2:8" s="53" customFormat="1" ht="10.199999999999999">
      <c r="B67" s="265" t="s">
        <v>1022</v>
      </c>
      <c r="C67" s="267" t="s">
        <v>85</v>
      </c>
      <c r="D67" s="267" t="s">
        <v>85</v>
      </c>
      <c r="E67" s="267" t="s">
        <v>85</v>
      </c>
      <c r="F67" s="267">
        <v>1.226</v>
      </c>
      <c r="G67" s="267">
        <v>0.248</v>
      </c>
      <c r="H67" s="267">
        <v>0.157</v>
      </c>
    </row>
    <row r="68" spans="2:8" s="53" customFormat="1" ht="10.199999999999999">
      <c r="B68" s="265" t="s">
        <v>1023</v>
      </c>
      <c r="C68" s="267" t="s">
        <v>85</v>
      </c>
      <c r="D68" s="267" t="s">
        <v>85</v>
      </c>
      <c r="E68" s="267">
        <v>0.39</v>
      </c>
      <c r="F68" s="267" t="s">
        <v>85</v>
      </c>
      <c r="G68" s="267" t="s">
        <v>85</v>
      </c>
      <c r="H68" s="267">
        <v>0.42</v>
      </c>
    </row>
    <row r="69" spans="2:8" s="53" customFormat="1" ht="10.199999999999999">
      <c r="B69" s="218" t="s">
        <v>1024</v>
      </c>
      <c r="C69" s="311">
        <v>45.768999999999998</v>
      </c>
      <c r="D69" s="311">
        <v>47.122999999999998</v>
      </c>
      <c r="E69" s="311">
        <v>112.15</v>
      </c>
      <c r="F69" s="311">
        <v>369.685</v>
      </c>
      <c r="G69" s="311">
        <v>266.33100000000002</v>
      </c>
      <c r="H69" s="311">
        <v>255.10499999999999</v>
      </c>
    </row>
    <row r="70" spans="2:8" s="53" customFormat="1" ht="10.199999999999999">
      <c r="B70" s="265"/>
      <c r="C70" s="265"/>
      <c r="D70" s="265"/>
      <c r="E70" s="265"/>
      <c r="F70" s="265"/>
      <c r="G70" s="265"/>
      <c r="H70" s="265"/>
    </row>
    <row r="71" spans="2:8" s="53" customFormat="1" ht="10.199999999999999">
      <c r="B71" s="265" t="s">
        <v>1025</v>
      </c>
      <c r="C71" s="267">
        <v>161.345</v>
      </c>
      <c r="D71" s="267">
        <v>163.05699999999999</v>
      </c>
      <c r="E71" s="267">
        <v>190.989</v>
      </c>
      <c r="F71" s="267">
        <v>401.13400000000001</v>
      </c>
      <c r="G71" s="267">
        <v>575.72799999999995</v>
      </c>
      <c r="H71" s="267">
        <v>585.01700000000005</v>
      </c>
    </row>
    <row r="72" spans="2:8" s="53" customFormat="1" ht="10.199999999999999">
      <c r="B72" s="265" t="s">
        <v>1026</v>
      </c>
      <c r="C72" s="267">
        <v>-103.7</v>
      </c>
      <c r="D72" s="267">
        <v>-112.8</v>
      </c>
      <c r="E72" s="267">
        <v>-121.7</v>
      </c>
      <c r="F72" s="267">
        <v>-129.9</v>
      </c>
      <c r="G72" s="267">
        <v>-141.30000000000001</v>
      </c>
      <c r="H72" s="267">
        <v>-145.5</v>
      </c>
    </row>
    <row r="73" spans="2:8" s="53" customFormat="1" ht="10.199999999999999">
      <c r="B73" s="218" t="s">
        <v>1027</v>
      </c>
      <c r="C73" s="311">
        <v>57.649000000000001</v>
      </c>
      <c r="D73" s="311">
        <v>50.216999999999999</v>
      </c>
      <c r="E73" s="311">
        <v>69.308999999999997</v>
      </c>
      <c r="F73" s="311">
        <v>271.21300000000002</v>
      </c>
      <c r="G73" s="311">
        <v>434.43900000000002</v>
      </c>
      <c r="H73" s="311">
        <v>439.56</v>
      </c>
    </row>
    <row r="74" spans="2:8" s="53" customFormat="1" ht="10.199999999999999">
      <c r="B74" s="265"/>
      <c r="C74" s="265"/>
      <c r="D74" s="265"/>
      <c r="E74" s="265"/>
      <c r="F74" s="265"/>
      <c r="G74" s="265"/>
      <c r="H74" s="265"/>
    </row>
    <row r="75" spans="2:8" s="53" customFormat="1" ht="10.199999999999999">
      <c r="B75" s="265" t="s">
        <v>1028</v>
      </c>
      <c r="C75" s="267" t="s">
        <v>85</v>
      </c>
      <c r="D75" s="267" t="s">
        <v>85</v>
      </c>
      <c r="E75" s="267">
        <v>0.63700000000000001</v>
      </c>
      <c r="F75" s="267" t="s">
        <v>85</v>
      </c>
      <c r="G75" s="267" t="s">
        <v>85</v>
      </c>
      <c r="H75" s="267">
        <v>1.9570000000000001</v>
      </c>
    </row>
    <row r="76" spans="2:8" s="53" customFormat="1" ht="10.199999999999999">
      <c r="B76" s="265" t="s">
        <v>1029</v>
      </c>
      <c r="C76" s="267">
        <v>8.4000000000000005E-2</v>
      </c>
      <c r="D76" s="267">
        <v>8.4000000000000005E-2</v>
      </c>
      <c r="E76" s="267">
        <v>0.85799999999999998</v>
      </c>
      <c r="F76" s="267">
        <v>2.5179999999999998</v>
      </c>
      <c r="G76" s="267">
        <v>2.278</v>
      </c>
      <c r="H76" s="267">
        <v>1.367</v>
      </c>
    </row>
    <row r="77" spans="2:8" s="53" customFormat="1" ht="10.199999999999999">
      <c r="B77" s="218" t="s">
        <v>1030</v>
      </c>
      <c r="C77" s="312">
        <v>103.502</v>
      </c>
      <c r="D77" s="312">
        <v>97.424000000000007</v>
      </c>
      <c r="E77" s="312">
        <v>182.95400000000001</v>
      </c>
      <c r="F77" s="312">
        <v>643.41600000000005</v>
      </c>
      <c r="G77" s="312">
        <v>703.048</v>
      </c>
      <c r="H77" s="312">
        <v>697.98900000000003</v>
      </c>
    </row>
    <row r="78" spans="2:8" s="53" customFormat="1" ht="10.199999999999999">
      <c r="B78" s="265"/>
      <c r="C78" s="265"/>
      <c r="D78" s="265"/>
      <c r="E78" s="265"/>
      <c r="F78" s="265"/>
      <c r="G78" s="265"/>
      <c r="H78" s="265"/>
    </row>
    <row r="79" spans="2:8" s="53" customFormat="1" ht="10.199999999999999">
      <c r="B79" s="218" t="s">
        <v>1031</v>
      </c>
      <c r="C79" s="265"/>
      <c r="D79" s="265"/>
      <c r="E79" s="265"/>
      <c r="F79" s="265"/>
      <c r="G79" s="265"/>
      <c r="H79" s="265"/>
    </row>
    <row r="80" spans="2:8" s="53" customFormat="1" ht="10.199999999999999">
      <c r="B80" s="265" t="s">
        <v>1032</v>
      </c>
      <c r="C80" s="267">
        <v>12.596</v>
      </c>
      <c r="D80" s="267">
        <v>5.351</v>
      </c>
      <c r="E80" s="267">
        <v>17.440000000000001</v>
      </c>
      <c r="F80" s="267">
        <v>54.728000000000002</v>
      </c>
      <c r="G80" s="267">
        <v>51.094000000000001</v>
      </c>
      <c r="H80" s="267">
        <v>44.713000000000001</v>
      </c>
    </row>
    <row r="81" spans="2:8" s="53" customFormat="1" ht="10.199999999999999">
      <c r="B81" s="265" t="s">
        <v>1033</v>
      </c>
      <c r="C81" s="267">
        <v>8.0570000000000004</v>
      </c>
      <c r="D81" s="267">
        <v>3.8839999999999999</v>
      </c>
      <c r="E81" s="267">
        <v>10.819000000000001</v>
      </c>
      <c r="F81" s="267">
        <v>16.003</v>
      </c>
      <c r="G81" s="267">
        <v>22.811</v>
      </c>
      <c r="H81" s="267">
        <v>12.762</v>
      </c>
    </row>
    <row r="82" spans="2:8" s="53" customFormat="1" ht="10.199999999999999">
      <c r="B82" s="265" t="s">
        <v>1034</v>
      </c>
      <c r="C82" s="267">
        <v>3.1230000000000002</v>
      </c>
      <c r="D82" s="267" t="s">
        <v>85</v>
      </c>
      <c r="E82" s="267" t="s">
        <v>85</v>
      </c>
      <c r="F82" s="267" t="s">
        <v>85</v>
      </c>
      <c r="G82" s="267" t="s">
        <v>85</v>
      </c>
      <c r="H82" s="267" t="s">
        <v>85</v>
      </c>
    </row>
    <row r="83" spans="2:8" s="53" customFormat="1" ht="10.199999999999999">
      <c r="B83" s="265" t="s">
        <v>1035</v>
      </c>
      <c r="C83" s="267" t="s">
        <v>85</v>
      </c>
      <c r="D83" s="267">
        <v>1.609</v>
      </c>
      <c r="E83" s="267" t="s">
        <v>85</v>
      </c>
      <c r="F83" s="267" t="s">
        <v>85</v>
      </c>
      <c r="G83" s="267" t="s">
        <v>85</v>
      </c>
      <c r="H83" s="267" t="s">
        <v>85</v>
      </c>
    </row>
    <row r="84" spans="2:8" s="53" customFormat="1" ht="10.199999999999999">
      <c r="B84" s="265" t="s">
        <v>1036</v>
      </c>
      <c r="C84" s="267">
        <v>1.038</v>
      </c>
      <c r="D84" s="267">
        <v>1.046</v>
      </c>
      <c r="E84" s="267">
        <v>2.2469999999999999</v>
      </c>
      <c r="F84" s="267">
        <v>2.3679999999999999</v>
      </c>
      <c r="G84" s="267">
        <v>1.8740000000000001</v>
      </c>
      <c r="H84" s="267">
        <v>2.9750000000000001</v>
      </c>
    </row>
    <row r="85" spans="2:8" s="53" customFormat="1" ht="10.199999999999999">
      <c r="B85" s="265" t="s">
        <v>1037</v>
      </c>
      <c r="C85" s="267">
        <v>5.62</v>
      </c>
      <c r="D85" s="267">
        <v>2.0369999999999999</v>
      </c>
      <c r="E85" s="267">
        <v>1.321</v>
      </c>
      <c r="F85" s="267">
        <v>5.8460000000000001</v>
      </c>
      <c r="G85" s="267">
        <v>2.3159999999999998</v>
      </c>
      <c r="H85" s="267">
        <v>3.13</v>
      </c>
    </row>
    <row r="86" spans="2:8" s="53" customFormat="1" ht="10.199999999999999">
      <c r="B86" s="265" t="s">
        <v>1038</v>
      </c>
      <c r="C86" s="267" t="s">
        <v>85</v>
      </c>
      <c r="D86" s="267" t="s">
        <v>85</v>
      </c>
      <c r="E86" s="267">
        <v>4.7279999999999998</v>
      </c>
      <c r="F86" s="267" t="s">
        <v>85</v>
      </c>
      <c r="G86" s="267" t="s">
        <v>85</v>
      </c>
      <c r="H86" s="267" t="s">
        <v>85</v>
      </c>
    </row>
    <row r="87" spans="2:8" s="53" customFormat="1" ht="10.199999999999999">
      <c r="B87" s="218" t="s">
        <v>1039</v>
      </c>
      <c r="C87" s="311">
        <v>30.434000000000001</v>
      </c>
      <c r="D87" s="311">
        <v>13.927</v>
      </c>
      <c r="E87" s="311">
        <v>36.555</v>
      </c>
      <c r="F87" s="311">
        <v>78.944999999999993</v>
      </c>
      <c r="G87" s="311">
        <v>78.094999999999999</v>
      </c>
      <c r="H87" s="311">
        <v>63.58</v>
      </c>
    </row>
    <row r="88" spans="2:8" s="53" customFormat="1" ht="10.199999999999999">
      <c r="B88" s="265"/>
      <c r="C88" s="265"/>
      <c r="D88" s="265"/>
      <c r="E88" s="265"/>
      <c r="F88" s="265"/>
      <c r="G88" s="265"/>
      <c r="H88" s="265"/>
    </row>
    <row r="89" spans="2:8" s="53" customFormat="1" ht="10.199999999999999">
      <c r="B89" s="265" t="s">
        <v>1040</v>
      </c>
      <c r="C89" s="267" t="s">
        <v>85</v>
      </c>
      <c r="D89" s="267">
        <v>2.0590000000000002</v>
      </c>
      <c r="E89" s="267" t="s">
        <v>85</v>
      </c>
      <c r="F89" s="267">
        <v>103.58</v>
      </c>
      <c r="G89" s="267">
        <v>114.992</v>
      </c>
      <c r="H89" s="267">
        <v>118.03</v>
      </c>
    </row>
    <row r="90" spans="2:8" s="53" customFormat="1" ht="10.199999999999999">
      <c r="B90" s="265" t="s">
        <v>1041</v>
      </c>
      <c r="C90" s="267">
        <v>4.2919999999999998</v>
      </c>
      <c r="D90" s="267">
        <v>3.597</v>
      </c>
      <c r="E90" s="267">
        <v>12.991</v>
      </c>
      <c r="F90" s="267">
        <v>13.456</v>
      </c>
      <c r="G90" s="267">
        <v>21.905999999999999</v>
      </c>
      <c r="H90" s="267">
        <v>25.175999999999998</v>
      </c>
    </row>
    <row r="91" spans="2:8" s="53" customFormat="1" ht="10.199999999999999">
      <c r="B91" s="265" t="s">
        <v>1042</v>
      </c>
      <c r="C91" s="267">
        <v>9.7859999999999996</v>
      </c>
      <c r="D91" s="267">
        <v>9.9890000000000008</v>
      </c>
      <c r="E91" s="267">
        <v>5</v>
      </c>
      <c r="F91" s="267" t="s">
        <v>85</v>
      </c>
      <c r="G91" s="267" t="s">
        <v>85</v>
      </c>
      <c r="H91" s="267" t="s">
        <v>85</v>
      </c>
    </row>
    <row r="92" spans="2:8" s="53" customFormat="1" ht="10.199999999999999">
      <c r="B92" s="218" t="s">
        <v>1043</v>
      </c>
      <c r="C92" s="311">
        <v>44.512</v>
      </c>
      <c r="D92" s="311">
        <v>29.571999999999999</v>
      </c>
      <c r="E92" s="311">
        <v>54.545999999999999</v>
      </c>
      <c r="F92" s="311">
        <v>195.98099999999999</v>
      </c>
      <c r="G92" s="311">
        <v>214.99299999999999</v>
      </c>
      <c r="H92" s="311">
        <v>206.786</v>
      </c>
    </row>
    <row r="93" spans="2:8" s="53" customFormat="1" ht="10.199999999999999">
      <c r="B93" s="265"/>
      <c r="C93" s="265"/>
      <c r="D93" s="265"/>
      <c r="E93" s="265"/>
      <c r="F93" s="265"/>
      <c r="G93" s="265"/>
      <c r="H93" s="265"/>
    </row>
    <row r="94" spans="2:8" s="53" customFormat="1" ht="10.199999999999999">
      <c r="B94" s="265" t="s">
        <v>1044</v>
      </c>
      <c r="C94" s="267" t="s">
        <v>85</v>
      </c>
      <c r="D94" s="267" t="s">
        <v>85</v>
      </c>
      <c r="E94" s="267" t="s">
        <v>85</v>
      </c>
      <c r="F94" s="267" t="s">
        <v>85</v>
      </c>
      <c r="G94" s="267" t="s">
        <v>85</v>
      </c>
      <c r="H94" s="267" t="s">
        <v>85</v>
      </c>
    </row>
    <row r="95" spans="2:8" s="53" customFormat="1" ht="10.199999999999999">
      <c r="B95" s="265" t="s">
        <v>1045</v>
      </c>
      <c r="C95" s="267">
        <v>545.14</v>
      </c>
      <c r="D95" s="267">
        <v>575.81100000000004</v>
      </c>
      <c r="E95" s="267">
        <v>673.46100000000001</v>
      </c>
      <c r="F95" s="267">
        <v>1075.2260000000001</v>
      </c>
      <c r="G95" s="267">
        <v>1161.6569999999999</v>
      </c>
      <c r="H95" s="267">
        <v>1166.6400000000001</v>
      </c>
    </row>
    <row r="96" spans="2:8" s="53" customFormat="1" ht="10.199999999999999">
      <c r="B96" s="265" t="s">
        <v>1046</v>
      </c>
      <c r="C96" s="267">
        <v>-486.2</v>
      </c>
      <c r="D96" s="267">
        <v>-508</v>
      </c>
      <c r="E96" s="267">
        <v>-545.1</v>
      </c>
      <c r="F96" s="267">
        <v>-627.79999999999995</v>
      </c>
      <c r="G96" s="267">
        <v>-673.6</v>
      </c>
      <c r="H96" s="267">
        <v>-675.4</v>
      </c>
    </row>
    <row r="97" spans="2:8" s="53" customFormat="1" ht="10.199999999999999">
      <c r="B97" s="265" t="s">
        <v>1047</v>
      </c>
      <c r="C97" s="267" t="s">
        <v>85</v>
      </c>
      <c r="D97" s="267" t="s">
        <v>85</v>
      </c>
      <c r="E97" s="267" t="s">
        <v>85</v>
      </c>
      <c r="F97" s="267" t="s">
        <v>85</v>
      </c>
      <c r="G97" s="267" t="s">
        <v>85</v>
      </c>
      <c r="H97" s="267" t="s">
        <v>85</v>
      </c>
    </row>
    <row r="98" spans="2:8" s="53" customFormat="1" ht="10.199999999999999">
      <c r="B98" s="265" t="s">
        <v>1048</v>
      </c>
      <c r="C98" s="267" t="s">
        <v>85</v>
      </c>
      <c r="D98" s="267" t="s">
        <v>85</v>
      </c>
      <c r="E98" s="267" t="s">
        <v>85</v>
      </c>
      <c r="F98" s="267" t="s">
        <v>85</v>
      </c>
      <c r="G98" s="267" t="s">
        <v>85</v>
      </c>
      <c r="H98" s="267" t="s">
        <v>85</v>
      </c>
    </row>
    <row r="99" spans="2:8" s="53" customFormat="1" ht="10.199999999999999">
      <c r="B99" s="218" t="s">
        <v>1049</v>
      </c>
      <c r="C99" s="311">
        <v>58.99</v>
      </c>
      <c r="D99" s="311">
        <v>67.852000000000004</v>
      </c>
      <c r="E99" s="311">
        <v>128.40799999999999</v>
      </c>
      <c r="F99" s="311">
        <v>447.435</v>
      </c>
      <c r="G99" s="311">
        <v>488.05500000000001</v>
      </c>
      <c r="H99" s="311">
        <v>491.20299999999997</v>
      </c>
    </row>
    <row r="100" spans="2:8" s="53" customFormat="1" ht="10.199999999999999">
      <c r="B100" s="265"/>
      <c r="C100" s="265"/>
      <c r="D100" s="265"/>
      <c r="E100" s="265"/>
      <c r="F100" s="265"/>
      <c r="G100" s="265"/>
      <c r="H100" s="265"/>
    </row>
    <row r="101" spans="2:8" s="53" customFormat="1" ht="10.199999999999999">
      <c r="B101" s="218" t="s">
        <v>1050</v>
      </c>
      <c r="C101" s="314">
        <v>58.99</v>
      </c>
      <c r="D101" s="314">
        <v>67.852000000000004</v>
      </c>
      <c r="E101" s="314">
        <v>128.40799999999999</v>
      </c>
      <c r="F101" s="314">
        <v>447.435</v>
      </c>
      <c r="G101" s="314">
        <v>488.05500000000001</v>
      </c>
      <c r="H101" s="314">
        <v>491.20299999999997</v>
      </c>
    </row>
    <row r="102" spans="2:8" s="53" customFormat="1" ht="10.199999999999999">
      <c r="B102" s="265"/>
      <c r="C102" s="265"/>
      <c r="D102" s="265"/>
      <c r="E102" s="265"/>
      <c r="F102" s="265"/>
      <c r="G102" s="265"/>
      <c r="H102" s="265"/>
    </row>
    <row r="103" spans="2:8" s="53" customFormat="1" ht="10.199999999999999">
      <c r="B103" s="218" t="s">
        <v>1051</v>
      </c>
      <c r="C103" s="315">
        <v>103.502</v>
      </c>
      <c r="D103" s="315">
        <v>97.424000000000007</v>
      </c>
      <c r="E103" s="315">
        <v>182.95400000000001</v>
      </c>
      <c r="F103" s="315">
        <v>643.41600000000005</v>
      </c>
      <c r="G103" s="315">
        <v>703.048</v>
      </c>
      <c r="H103" s="315">
        <v>697.98900000000003</v>
      </c>
    </row>
  </sheetData>
  <phoneticPr fontId="6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B05B5F-F647-4855-B9DC-102C6E63F9CD}">
  <dimension ref="B2:Z102"/>
  <sheetViews>
    <sheetView zoomScale="50" zoomScaleNormal="50" workbookViewId="0">
      <selection activeCell="B55" sqref="B55"/>
    </sheetView>
  </sheetViews>
  <sheetFormatPr defaultColWidth="8.6640625" defaultRowHeight="13.2"/>
  <cols>
    <col min="1" max="1" width="8.6640625" style="48"/>
    <col min="2" max="2" width="21.6640625" style="48" bestFit="1" customWidth="1"/>
    <col min="3" max="6" width="8.6640625" style="48"/>
    <col min="7" max="7" width="10.6640625" style="48" bestFit="1" customWidth="1"/>
    <col min="8" max="11" width="8.6640625" style="48"/>
    <col min="12" max="12" width="10.6640625" style="48" bestFit="1" customWidth="1"/>
    <col min="13" max="17" width="8.6640625" style="48"/>
    <col min="18" max="18" width="20.77734375" style="48" bestFit="1" customWidth="1"/>
    <col min="19" max="19" width="44.44140625" style="48" customWidth="1"/>
    <col min="20" max="20" width="15" style="48" customWidth="1"/>
    <col min="21" max="21" width="14.33203125" style="48" customWidth="1"/>
    <col min="22" max="22" width="15" style="48" customWidth="1"/>
    <col min="23" max="23" width="14.77734375" style="48" customWidth="1"/>
    <col min="24" max="24" width="19.77734375" style="48" customWidth="1"/>
    <col min="25" max="25" width="15.109375" style="48" customWidth="1"/>
    <col min="26" max="26" width="13.77734375" style="48" customWidth="1"/>
    <col min="27" max="16384" width="8.6640625" style="48"/>
  </cols>
  <sheetData>
    <row r="2" spans="2:17">
      <c r="B2" s="47" t="s">
        <v>544</v>
      </c>
    </row>
    <row r="4" spans="2:17" ht="14.4" thickBot="1">
      <c r="B4" s="49" t="s">
        <v>526</v>
      </c>
      <c r="C4" s="50" t="s">
        <v>39</v>
      </c>
      <c r="D4" s="50" t="s">
        <v>40</v>
      </c>
      <c r="E4" s="50" t="s">
        <v>41</v>
      </c>
      <c r="F4" s="50" t="s">
        <v>42</v>
      </c>
      <c r="G4" s="51" t="s">
        <v>527</v>
      </c>
      <c r="H4" s="50" t="s">
        <v>43</v>
      </c>
      <c r="I4" s="50" t="s">
        <v>44</v>
      </c>
      <c r="J4" s="50" t="s">
        <v>45</v>
      </c>
      <c r="K4" s="50" t="s">
        <v>46</v>
      </c>
      <c r="L4" s="51" t="s">
        <v>528</v>
      </c>
      <c r="M4" s="50" t="s">
        <v>47</v>
      </c>
      <c r="N4" s="50" t="s">
        <v>529</v>
      </c>
      <c r="O4" s="57"/>
      <c r="P4" s="57"/>
      <c r="Q4" s="57"/>
    </row>
    <row r="5" spans="2:17" ht="13.8" thickTop="1">
      <c r="B5" s="36" t="s">
        <v>530</v>
      </c>
      <c r="C5" s="37"/>
      <c r="D5" s="37"/>
      <c r="E5" s="37">
        <v>555580</v>
      </c>
      <c r="F5" s="37">
        <v>623261</v>
      </c>
      <c r="G5" s="38">
        <v>2274088</v>
      </c>
      <c r="H5" s="37">
        <v>603208</v>
      </c>
      <c r="I5" s="37">
        <v>691978</v>
      </c>
      <c r="J5" s="37">
        <v>674336</v>
      </c>
      <c r="K5" s="37">
        <v>625176</v>
      </c>
      <c r="L5" s="38">
        <v>2594698</v>
      </c>
      <c r="M5" s="37">
        <v>594233</v>
      </c>
      <c r="N5" s="37"/>
      <c r="O5" s="37"/>
      <c r="P5" s="37"/>
      <c r="Q5" s="37"/>
    </row>
    <row r="6" spans="2:17">
      <c r="B6" s="36" t="s">
        <v>531</v>
      </c>
      <c r="C6" s="37"/>
      <c r="D6" s="37"/>
      <c r="E6" s="37">
        <v>15156</v>
      </c>
      <c r="F6" s="37">
        <v>16266</v>
      </c>
      <c r="G6" s="38">
        <v>39096</v>
      </c>
      <c r="H6" s="37">
        <v>20670</v>
      </c>
      <c r="I6" s="37">
        <v>15652</v>
      </c>
      <c r="J6" s="37">
        <v>20092</v>
      </c>
      <c r="K6" s="37">
        <v>19469</v>
      </c>
      <c r="L6" s="38">
        <v>75883</v>
      </c>
      <c r="M6" s="37">
        <v>16425</v>
      </c>
      <c r="N6" s="37"/>
      <c r="O6" s="37"/>
      <c r="P6" s="37"/>
      <c r="Q6" s="37"/>
    </row>
    <row r="7" spans="2:17" ht="14.4">
      <c r="B7" s="39" t="s">
        <v>532</v>
      </c>
      <c r="C7" s="37"/>
      <c r="D7" s="37"/>
      <c r="E7" s="40"/>
      <c r="F7" s="40">
        <v>7.0000000000000007E-2</v>
      </c>
      <c r="G7" s="41"/>
      <c r="H7" s="40">
        <v>0.27</v>
      </c>
      <c r="I7" s="40">
        <v>-0.24</v>
      </c>
      <c r="J7" s="40">
        <v>0.28000000000000003</v>
      </c>
      <c r="K7" s="40">
        <v>-0.03</v>
      </c>
      <c r="L7" s="41"/>
      <c r="M7" s="40">
        <v>-0.16</v>
      </c>
      <c r="N7" s="40"/>
      <c r="O7" s="40"/>
      <c r="P7" s="40"/>
      <c r="Q7" s="40"/>
    </row>
    <row r="8" spans="2:17" ht="14.4">
      <c r="B8" s="39" t="s">
        <v>533</v>
      </c>
      <c r="C8" s="37"/>
      <c r="D8" s="37"/>
      <c r="E8" s="40"/>
      <c r="F8" s="40"/>
      <c r="G8" s="41"/>
      <c r="H8" s="40"/>
      <c r="I8" s="40"/>
      <c r="J8" s="40">
        <v>0.33</v>
      </c>
      <c r="K8" s="40">
        <v>0.2</v>
      </c>
      <c r="L8" s="41">
        <v>0.94</v>
      </c>
      <c r="M8" s="40">
        <v>-0.21</v>
      </c>
      <c r="N8" s="40"/>
      <c r="O8" s="40"/>
      <c r="P8" s="40"/>
      <c r="Q8" s="40"/>
    </row>
    <row r="9" spans="2:17" ht="14.4">
      <c r="B9" s="39" t="s">
        <v>534</v>
      </c>
      <c r="C9" s="37"/>
      <c r="D9" s="37"/>
      <c r="E9" s="40">
        <v>7.0000000000000007E-2</v>
      </c>
      <c r="F9" s="40">
        <v>2.6000000000000002E-2</v>
      </c>
      <c r="G9" s="41">
        <v>1.7000000000000001E-2</v>
      </c>
      <c r="H9" s="40">
        <v>3.4000000000000002E-2</v>
      </c>
      <c r="I9" s="40">
        <v>2.3E-2</v>
      </c>
      <c r="J9" s="40">
        <v>0.03</v>
      </c>
      <c r="K9" s="40">
        <v>3.1E-2</v>
      </c>
      <c r="L9" s="41">
        <v>2.8999999999999998E-2</v>
      </c>
      <c r="M9" s="40">
        <v>2.7999999999999997E-2</v>
      </c>
      <c r="N9" s="40"/>
      <c r="O9" s="40"/>
      <c r="P9" s="40"/>
      <c r="Q9" s="40"/>
    </row>
    <row r="10" spans="2:17">
      <c r="B10" s="42" t="s">
        <v>535</v>
      </c>
      <c r="C10" s="43"/>
      <c r="D10" s="43"/>
      <c r="E10" s="43">
        <v>14709</v>
      </c>
      <c r="F10" s="43">
        <v>16108</v>
      </c>
      <c r="G10" s="44">
        <v>38120</v>
      </c>
      <c r="H10" s="43">
        <v>19700</v>
      </c>
      <c r="I10" s="43">
        <v>13959</v>
      </c>
      <c r="J10" s="43">
        <v>15872</v>
      </c>
      <c r="K10" s="43">
        <v>13457</v>
      </c>
      <c r="L10" s="44">
        <v>62988</v>
      </c>
      <c r="M10" s="43">
        <v>8701</v>
      </c>
      <c r="N10" s="43">
        <f>SUM(N12:N14)</f>
        <v>155000</v>
      </c>
      <c r="O10" s="58"/>
      <c r="P10" s="58"/>
      <c r="Q10" s="58"/>
    </row>
    <row r="11" spans="2:17">
      <c r="B11" s="36" t="s">
        <v>536</v>
      </c>
      <c r="C11" s="37">
        <v>358</v>
      </c>
      <c r="D11" s="37">
        <v>6945</v>
      </c>
      <c r="E11" s="37">
        <v>14709</v>
      </c>
      <c r="F11" s="37">
        <v>16108</v>
      </c>
      <c r="G11" s="38">
        <v>38120</v>
      </c>
      <c r="H11" s="37">
        <v>19700</v>
      </c>
      <c r="I11" s="37">
        <v>13959</v>
      </c>
      <c r="J11" s="37">
        <v>15835</v>
      </c>
      <c r="K11" s="37">
        <v>12551</v>
      </c>
      <c r="L11" s="38">
        <v>62045</v>
      </c>
      <c r="M11" s="37">
        <v>7040</v>
      </c>
      <c r="N11" s="37">
        <v>0</v>
      </c>
      <c r="O11" s="37"/>
      <c r="P11" s="37"/>
      <c r="Q11" s="37"/>
    </row>
    <row r="12" spans="2:17">
      <c r="B12" s="45" t="s">
        <v>537</v>
      </c>
      <c r="C12" s="37"/>
      <c r="D12" s="37"/>
      <c r="E12" s="37"/>
      <c r="F12" s="37"/>
      <c r="G12" s="38"/>
      <c r="H12" s="37"/>
      <c r="I12" s="37"/>
      <c r="J12" s="37"/>
      <c r="K12" s="37"/>
      <c r="L12" s="38"/>
      <c r="M12" s="37"/>
      <c r="N12" s="37">
        <v>79000</v>
      </c>
      <c r="O12" s="37"/>
      <c r="P12" s="37"/>
      <c r="Q12" s="37"/>
    </row>
    <row r="13" spans="2:17">
      <c r="B13" s="36" t="s">
        <v>538</v>
      </c>
      <c r="C13" s="37"/>
      <c r="D13" s="37"/>
      <c r="E13" s="37"/>
      <c r="F13" s="37"/>
      <c r="G13" s="38"/>
      <c r="H13" s="37"/>
      <c r="I13" s="37"/>
      <c r="J13" s="37">
        <v>19</v>
      </c>
      <c r="K13" s="37">
        <v>463</v>
      </c>
      <c r="L13" s="38">
        <v>482</v>
      </c>
      <c r="M13" s="37">
        <v>600</v>
      </c>
      <c r="N13" s="37">
        <v>49000</v>
      </c>
      <c r="O13" s="37"/>
      <c r="P13" s="37"/>
      <c r="Q13" s="37"/>
    </row>
    <row r="14" spans="2:17">
      <c r="B14" s="36" t="s">
        <v>539</v>
      </c>
      <c r="C14" s="37"/>
      <c r="D14" s="37"/>
      <c r="E14" s="37"/>
      <c r="F14" s="37"/>
      <c r="G14" s="38"/>
      <c r="H14" s="37"/>
      <c r="I14" s="37"/>
      <c r="J14" s="37">
        <v>18</v>
      </c>
      <c r="K14" s="37">
        <v>443</v>
      </c>
      <c r="L14" s="38">
        <v>461</v>
      </c>
      <c r="M14" s="37">
        <v>1061</v>
      </c>
      <c r="N14" s="46">
        <v>27000</v>
      </c>
      <c r="O14" s="58"/>
      <c r="P14" s="58"/>
      <c r="Q14" s="58"/>
    </row>
    <row r="15" spans="2:17">
      <c r="B15" s="42" t="s">
        <v>540</v>
      </c>
      <c r="C15" s="43"/>
      <c r="D15" s="43"/>
      <c r="E15" s="43">
        <v>36</v>
      </c>
      <c r="F15" s="43">
        <v>86</v>
      </c>
      <c r="G15" s="44">
        <v>122</v>
      </c>
      <c r="H15" s="43">
        <v>968</v>
      </c>
      <c r="I15" s="43">
        <v>1348</v>
      </c>
      <c r="J15" s="43">
        <v>3018</v>
      </c>
      <c r="K15" s="43">
        <v>3820</v>
      </c>
      <c r="L15" s="44">
        <v>9154</v>
      </c>
      <c r="M15" s="43">
        <v>5800</v>
      </c>
      <c r="N15" s="37">
        <v>27000</v>
      </c>
      <c r="O15" s="37"/>
      <c r="P15" s="37"/>
      <c r="Q15" s="37"/>
    </row>
    <row r="16" spans="2:17">
      <c r="B16" s="42" t="s">
        <v>541</v>
      </c>
      <c r="C16" s="43">
        <v>99</v>
      </c>
      <c r="D16" s="43"/>
      <c r="E16" s="43">
        <v>411</v>
      </c>
      <c r="F16" s="43">
        <v>72</v>
      </c>
      <c r="G16" s="44">
        <v>854</v>
      </c>
      <c r="H16" s="43">
        <v>2</v>
      </c>
      <c r="I16" s="43">
        <v>47</v>
      </c>
      <c r="J16" s="43">
        <v>1167</v>
      </c>
      <c r="K16" s="43">
        <v>2028</v>
      </c>
      <c r="L16" s="44">
        <v>3244</v>
      </c>
      <c r="M16" s="43">
        <v>1668</v>
      </c>
      <c r="N16" s="43">
        <v>3000</v>
      </c>
      <c r="O16" s="58"/>
      <c r="P16" s="58"/>
      <c r="Q16" s="58"/>
    </row>
    <row r="17" spans="2:24">
      <c r="B17" s="42" t="s">
        <v>542</v>
      </c>
      <c r="C17" s="43"/>
      <c r="D17" s="43"/>
      <c r="E17" s="43"/>
      <c r="F17" s="43"/>
      <c r="G17" s="44"/>
      <c r="H17" s="43"/>
      <c r="I17" s="43">
        <v>35</v>
      </c>
      <c r="J17" s="43">
        <v>164</v>
      </c>
      <c r="K17" s="43">
        <v>199</v>
      </c>
      <c r="L17" s="44">
        <v>36</v>
      </c>
      <c r="M17" s="43">
        <v>256</v>
      </c>
      <c r="N17" s="43">
        <v>9000</v>
      </c>
      <c r="O17" s="58"/>
      <c r="P17" s="58"/>
      <c r="Q17" s="58"/>
    </row>
    <row r="18" spans="2:24">
      <c r="B18" s="42" t="s">
        <v>543</v>
      </c>
      <c r="C18" s="43"/>
      <c r="D18" s="43"/>
      <c r="E18" s="43"/>
      <c r="F18" s="43">
        <v>410682</v>
      </c>
      <c r="G18" s="44"/>
      <c r="H18" s="43">
        <v>412208</v>
      </c>
      <c r="I18" s="43">
        <v>427973</v>
      </c>
      <c r="J18" s="43">
        <v>442586</v>
      </c>
      <c r="K18" s="43">
        <v>456686</v>
      </c>
      <c r="L18" s="44"/>
      <c r="M18" s="43">
        <v>534479</v>
      </c>
      <c r="N18" s="43"/>
      <c r="O18" s="58"/>
      <c r="P18" s="58"/>
      <c r="Q18" s="58"/>
    </row>
    <row r="20" spans="2:24" ht="15.6">
      <c r="B20" s="52" t="s">
        <v>822</v>
      </c>
    </row>
    <row r="21" spans="2:24" ht="15.6">
      <c r="R21" s="52" t="s">
        <v>545</v>
      </c>
      <c r="S21" s="53"/>
      <c r="T21" s="53"/>
      <c r="U21" s="53"/>
      <c r="V21" s="53"/>
      <c r="W21" s="53"/>
      <c r="X21" s="53"/>
    </row>
    <row r="22" spans="2:24" ht="16.2" thickBot="1">
      <c r="B22" s="96" t="s">
        <v>793</v>
      </c>
      <c r="C22" s="97" t="s">
        <v>794</v>
      </c>
      <c r="D22" s="97" t="s">
        <v>795</v>
      </c>
      <c r="E22" s="97" t="s">
        <v>572</v>
      </c>
      <c r="F22" s="97" t="s">
        <v>86</v>
      </c>
      <c r="G22" s="97" t="s">
        <v>581</v>
      </c>
      <c r="H22" s="98" t="s">
        <v>58</v>
      </c>
      <c r="I22" s="97" t="s">
        <v>565</v>
      </c>
      <c r="J22" s="97" t="s">
        <v>661</v>
      </c>
      <c r="K22" s="97" t="s">
        <v>552</v>
      </c>
      <c r="L22" s="97" t="s">
        <v>796</v>
      </c>
      <c r="M22" s="97" t="s">
        <v>87</v>
      </c>
      <c r="N22" s="97" t="s">
        <v>89</v>
      </c>
      <c r="O22" s="97" t="s">
        <v>797</v>
      </c>
      <c r="P22" s="97" t="s">
        <v>798</v>
      </c>
      <c r="R22" s="52"/>
      <c r="S22" s="53"/>
      <c r="T22" s="53"/>
      <c r="U22" s="53"/>
      <c r="V22" s="53"/>
      <c r="W22" s="53"/>
      <c r="X22" s="53"/>
    </row>
    <row r="23" spans="2:24" ht="13.8" thickTop="1">
      <c r="B23" s="99" t="s">
        <v>799</v>
      </c>
      <c r="C23" s="100">
        <v>10</v>
      </c>
      <c r="D23" s="100">
        <v>6.4</v>
      </c>
      <c r="E23" s="100">
        <v>3.6</v>
      </c>
      <c r="F23" s="100">
        <v>0</v>
      </c>
      <c r="G23" s="100">
        <v>19.7</v>
      </c>
      <c r="H23" s="101">
        <v>13.4</v>
      </c>
      <c r="I23" s="100">
        <v>3.6</v>
      </c>
      <c r="J23" s="100">
        <v>5.8</v>
      </c>
      <c r="K23" s="100">
        <v>4.9000000000000004</v>
      </c>
      <c r="L23" s="100">
        <v>6.1</v>
      </c>
      <c r="M23" s="100">
        <v>3.4</v>
      </c>
      <c r="N23" s="100">
        <v>3.1</v>
      </c>
      <c r="O23" s="100">
        <v>2.4</v>
      </c>
      <c r="P23" s="100">
        <v>16.399999999999999</v>
      </c>
      <c r="R23" s="54" t="s">
        <v>546</v>
      </c>
      <c r="S23" s="54" t="s">
        <v>547</v>
      </c>
      <c r="T23" s="54" t="s">
        <v>47</v>
      </c>
      <c r="U23" s="54" t="s">
        <v>548</v>
      </c>
      <c r="V23" s="54" t="s">
        <v>549</v>
      </c>
      <c r="W23" s="54" t="s">
        <v>550</v>
      </c>
      <c r="X23" s="54" t="s">
        <v>551</v>
      </c>
    </row>
    <row r="24" spans="2:24">
      <c r="B24" s="99" t="s">
        <v>800</v>
      </c>
      <c r="C24" s="100">
        <v>9.9</v>
      </c>
      <c r="D24" s="100">
        <v>6.5</v>
      </c>
      <c r="E24" s="100">
        <v>3.5</v>
      </c>
      <c r="F24" s="100">
        <v>0</v>
      </c>
      <c r="G24" s="100">
        <v>19.5</v>
      </c>
      <c r="H24" s="101">
        <v>13.5</v>
      </c>
      <c r="I24" s="100">
        <v>4.4000000000000004</v>
      </c>
      <c r="J24" s="100">
        <v>5.3</v>
      </c>
      <c r="K24" s="100">
        <v>4.8</v>
      </c>
      <c r="L24" s="100">
        <v>6.2</v>
      </c>
      <c r="M24" s="100">
        <v>3.1</v>
      </c>
      <c r="N24" s="100">
        <v>2.5</v>
      </c>
      <c r="O24" s="100">
        <v>3.3</v>
      </c>
      <c r="P24" s="100">
        <v>15.7</v>
      </c>
      <c r="R24" s="379" t="s">
        <v>552</v>
      </c>
      <c r="S24" s="55"/>
      <c r="T24" s="56" t="s">
        <v>553</v>
      </c>
      <c r="U24" s="55"/>
      <c r="V24" s="55"/>
      <c r="W24" s="55"/>
      <c r="X24" s="55"/>
    </row>
    <row r="25" spans="2:24" ht="25.05" customHeight="1">
      <c r="B25" s="99" t="s">
        <v>801</v>
      </c>
      <c r="C25" s="100">
        <v>9.8000000000000007</v>
      </c>
      <c r="D25" s="100">
        <v>6.2</v>
      </c>
      <c r="E25" s="100">
        <v>3.6</v>
      </c>
      <c r="F25" s="100">
        <v>0</v>
      </c>
      <c r="G25" s="100">
        <v>19.399999999999999</v>
      </c>
      <c r="H25" s="101">
        <v>14.3</v>
      </c>
      <c r="I25" s="100">
        <v>4.5</v>
      </c>
      <c r="J25" s="100">
        <v>5.3</v>
      </c>
      <c r="K25" s="100">
        <v>4.3</v>
      </c>
      <c r="L25" s="100">
        <v>5.4</v>
      </c>
      <c r="M25" s="100">
        <v>2.2999999999999998</v>
      </c>
      <c r="N25" s="100">
        <v>3.9</v>
      </c>
      <c r="O25" s="100">
        <v>3.9</v>
      </c>
      <c r="P25" s="100">
        <v>17.600000000000001</v>
      </c>
      <c r="R25" s="380"/>
      <c r="S25" s="55"/>
      <c r="T25" s="56" t="s">
        <v>554</v>
      </c>
      <c r="U25" s="55"/>
      <c r="V25" s="55"/>
      <c r="W25" s="55"/>
      <c r="X25" s="55"/>
    </row>
    <row r="26" spans="2:24" ht="26.4">
      <c r="B26" s="99" t="s">
        <v>802</v>
      </c>
      <c r="C26" s="100">
        <v>8.1999999999999993</v>
      </c>
      <c r="D26" s="100">
        <v>5.2</v>
      </c>
      <c r="E26" s="100">
        <v>2.9</v>
      </c>
      <c r="F26" s="100">
        <v>0</v>
      </c>
      <c r="G26" s="100">
        <v>17.2</v>
      </c>
      <c r="H26" s="101">
        <v>14.4</v>
      </c>
      <c r="I26" s="100">
        <v>4.4000000000000004</v>
      </c>
      <c r="J26" s="100">
        <v>5.2</v>
      </c>
      <c r="K26" s="100">
        <v>5.0999999999999996</v>
      </c>
      <c r="L26" s="100">
        <v>5.4</v>
      </c>
      <c r="M26" s="100">
        <v>2.2000000000000002</v>
      </c>
      <c r="N26" s="100">
        <v>2.5</v>
      </c>
      <c r="O26" s="100">
        <v>4.7</v>
      </c>
      <c r="P26" s="100">
        <v>20.6</v>
      </c>
      <c r="R26" s="379" t="s">
        <v>555</v>
      </c>
      <c r="S26" s="55" t="s">
        <v>556</v>
      </c>
      <c r="T26" s="55"/>
      <c r="U26" s="56" t="s">
        <v>557</v>
      </c>
      <c r="V26" s="55"/>
      <c r="W26" s="55"/>
      <c r="X26" s="55"/>
    </row>
    <row r="27" spans="2:24" ht="37.5" customHeight="1">
      <c r="B27" s="99" t="s">
        <v>803</v>
      </c>
      <c r="C27" s="100">
        <v>7.7</v>
      </c>
      <c r="D27" s="100">
        <v>4.9000000000000004</v>
      </c>
      <c r="E27" s="100">
        <v>2.8</v>
      </c>
      <c r="F27" s="100">
        <v>0</v>
      </c>
      <c r="G27" s="100">
        <v>16.3</v>
      </c>
      <c r="H27" s="101">
        <v>13.9</v>
      </c>
      <c r="I27" s="100">
        <v>4.0999999999999996</v>
      </c>
      <c r="J27" s="100">
        <v>4.7</v>
      </c>
      <c r="K27" s="100">
        <v>5.4</v>
      </c>
      <c r="L27" s="100">
        <v>5</v>
      </c>
      <c r="M27" s="100">
        <v>2</v>
      </c>
      <c r="N27" s="100">
        <v>3.3</v>
      </c>
      <c r="O27" s="100">
        <v>4.9000000000000004</v>
      </c>
      <c r="P27" s="100">
        <v>23.5</v>
      </c>
      <c r="R27" s="381"/>
      <c r="S27" s="55" t="s">
        <v>556</v>
      </c>
      <c r="T27" s="55"/>
      <c r="U27" s="56" t="s">
        <v>539</v>
      </c>
      <c r="V27" s="55"/>
      <c r="W27" s="55"/>
      <c r="X27" s="55"/>
    </row>
    <row r="28" spans="2:24" ht="49.95" customHeight="1">
      <c r="B28" s="99" t="s">
        <v>804</v>
      </c>
      <c r="C28" s="100">
        <v>5.0999999999999996</v>
      </c>
      <c r="D28" s="100">
        <v>3.4</v>
      </c>
      <c r="E28" s="100">
        <v>1.7</v>
      </c>
      <c r="F28" s="100">
        <v>0</v>
      </c>
      <c r="G28" s="100">
        <v>16.8</v>
      </c>
      <c r="H28" s="101">
        <v>14.5</v>
      </c>
      <c r="I28" s="100">
        <v>3.8</v>
      </c>
      <c r="J28" s="100">
        <v>4.8</v>
      </c>
      <c r="K28" s="100">
        <v>6.1</v>
      </c>
      <c r="L28" s="100">
        <v>5.4</v>
      </c>
      <c r="M28" s="100">
        <v>3.3</v>
      </c>
      <c r="N28" s="100">
        <v>4.8</v>
      </c>
      <c r="O28" s="100">
        <v>4.8</v>
      </c>
      <c r="P28" s="100">
        <v>24.1</v>
      </c>
      <c r="R28" s="381"/>
      <c r="S28" s="55" t="s">
        <v>558</v>
      </c>
      <c r="T28" s="55" t="s">
        <v>559</v>
      </c>
      <c r="U28" s="55"/>
      <c r="V28" s="55"/>
      <c r="W28" s="56" t="s">
        <v>560</v>
      </c>
      <c r="X28" s="55"/>
    </row>
    <row r="29" spans="2:24" ht="37.5" customHeight="1">
      <c r="B29" s="99" t="s">
        <v>805</v>
      </c>
      <c r="C29" s="100">
        <v>4.9000000000000004</v>
      </c>
      <c r="D29" s="100">
        <v>3.3</v>
      </c>
      <c r="E29" s="100">
        <v>1.6</v>
      </c>
      <c r="F29" s="100">
        <v>0</v>
      </c>
      <c r="G29" s="100">
        <v>17.899999999999999</v>
      </c>
      <c r="H29" s="101">
        <v>13.7</v>
      </c>
      <c r="I29" s="100">
        <v>1.9</v>
      </c>
      <c r="J29" s="100">
        <v>5.3</v>
      </c>
      <c r="K29" s="100">
        <v>6.8</v>
      </c>
      <c r="L29" s="100">
        <v>5.8</v>
      </c>
      <c r="M29" s="100">
        <v>4.0999999999999996</v>
      </c>
      <c r="N29" s="100">
        <v>6.1</v>
      </c>
      <c r="O29" s="100">
        <v>5.5</v>
      </c>
      <c r="P29" s="100">
        <v>24.9</v>
      </c>
      <c r="R29" s="380"/>
      <c r="S29" s="55" t="s">
        <v>561</v>
      </c>
      <c r="T29" s="55" t="s">
        <v>562</v>
      </c>
      <c r="U29" s="55"/>
      <c r="V29" s="55"/>
      <c r="W29" s="56" t="s">
        <v>563</v>
      </c>
      <c r="X29" s="55" t="s">
        <v>564</v>
      </c>
    </row>
    <row r="30" spans="2:24" ht="37.5" customHeight="1">
      <c r="B30" s="99" t="s">
        <v>806</v>
      </c>
      <c r="C30" s="100">
        <v>4.8</v>
      </c>
      <c r="D30" s="100">
        <v>3.4</v>
      </c>
      <c r="E30" s="100">
        <v>1.4</v>
      </c>
      <c r="F30" s="100">
        <v>0</v>
      </c>
      <c r="G30" s="100">
        <v>19.5</v>
      </c>
      <c r="H30" s="101">
        <v>15.1</v>
      </c>
      <c r="I30" s="100">
        <v>1.6</v>
      </c>
      <c r="J30" s="100">
        <v>6.1</v>
      </c>
      <c r="K30" s="100">
        <v>7.5</v>
      </c>
      <c r="L30" s="100">
        <v>7.3</v>
      </c>
      <c r="M30" s="100">
        <v>5.5</v>
      </c>
      <c r="N30" s="100">
        <v>6.7</v>
      </c>
      <c r="O30" s="100">
        <v>6.3</v>
      </c>
      <c r="P30" s="100">
        <v>23.4</v>
      </c>
      <c r="R30" s="55" t="s">
        <v>565</v>
      </c>
      <c r="S30" s="55" t="s">
        <v>565</v>
      </c>
      <c r="T30" s="55"/>
      <c r="U30" s="55"/>
      <c r="V30" s="55" t="s">
        <v>566</v>
      </c>
      <c r="W30" s="55" t="s">
        <v>567</v>
      </c>
      <c r="X30" s="55"/>
    </row>
    <row r="31" spans="2:24">
      <c r="B31" s="99" t="s">
        <v>807</v>
      </c>
      <c r="C31" s="100">
        <v>3.9</v>
      </c>
      <c r="D31" s="100">
        <v>2.7</v>
      </c>
      <c r="E31" s="100">
        <v>0.7</v>
      </c>
      <c r="F31" s="100">
        <v>0</v>
      </c>
      <c r="G31" s="100">
        <v>19.3</v>
      </c>
      <c r="H31" s="101">
        <v>11.8</v>
      </c>
      <c r="I31" s="100">
        <v>1.3</v>
      </c>
      <c r="J31" s="100">
        <v>8.1</v>
      </c>
      <c r="K31" s="100">
        <v>8.6</v>
      </c>
      <c r="L31" s="100">
        <v>6.4</v>
      </c>
      <c r="M31" s="100">
        <v>2.2000000000000002</v>
      </c>
      <c r="N31" s="100">
        <v>6.6</v>
      </c>
      <c r="O31" s="100">
        <v>5</v>
      </c>
      <c r="P31" s="100">
        <v>24.4</v>
      </c>
      <c r="R31" s="379" t="s">
        <v>568</v>
      </c>
      <c r="S31" s="55" t="s">
        <v>568</v>
      </c>
      <c r="T31" s="55" t="s">
        <v>569</v>
      </c>
      <c r="U31" s="55"/>
      <c r="V31" s="55" t="s">
        <v>570</v>
      </c>
      <c r="W31" s="55"/>
      <c r="X31" s="55"/>
    </row>
    <row r="32" spans="2:24" ht="25.05" customHeight="1">
      <c r="B32" s="99" t="s">
        <v>84</v>
      </c>
      <c r="C32" s="100">
        <v>2.7</v>
      </c>
      <c r="D32" s="100">
        <v>1.9</v>
      </c>
      <c r="E32" s="100">
        <v>0.8</v>
      </c>
      <c r="F32" s="100">
        <v>1.6</v>
      </c>
      <c r="G32" s="100">
        <v>16</v>
      </c>
      <c r="H32" s="101">
        <v>11.1</v>
      </c>
      <c r="I32" s="100">
        <v>1.5</v>
      </c>
      <c r="J32" s="100">
        <v>8.4</v>
      </c>
      <c r="K32" s="100">
        <v>7.8</v>
      </c>
      <c r="L32" s="100">
        <v>5.6</v>
      </c>
      <c r="M32" s="100">
        <v>3.6</v>
      </c>
      <c r="N32" s="100">
        <v>6</v>
      </c>
      <c r="O32" s="100">
        <v>5.5</v>
      </c>
      <c r="P32" s="100">
        <v>26.4</v>
      </c>
      <c r="R32" s="380"/>
      <c r="S32" s="55" t="s">
        <v>571</v>
      </c>
      <c r="T32" s="55" t="s">
        <v>85</v>
      </c>
      <c r="U32" s="55"/>
      <c r="V32" s="55"/>
      <c r="W32" s="55"/>
      <c r="X32" s="55"/>
    </row>
    <row r="33" spans="2:24">
      <c r="B33" s="99" t="s">
        <v>88</v>
      </c>
      <c r="C33" s="100">
        <v>1.7</v>
      </c>
      <c r="D33" s="100">
        <v>1.2</v>
      </c>
      <c r="E33" s="100">
        <v>2.1</v>
      </c>
      <c r="F33" s="100">
        <v>2.1</v>
      </c>
      <c r="G33" s="100">
        <v>14.7</v>
      </c>
      <c r="H33" s="101">
        <v>8.9</v>
      </c>
      <c r="I33" s="100">
        <v>1.9</v>
      </c>
      <c r="J33" s="100">
        <v>8.6</v>
      </c>
      <c r="K33" s="100">
        <v>6.7</v>
      </c>
      <c r="L33" s="100">
        <v>4.4000000000000004</v>
      </c>
      <c r="M33" s="100">
        <v>8.8000000000000007</v>
      </c>
      <c r="N33" s="100">
        <v>6</v>
      </c>
      <c r="O33" s="100">
        <v>4.5999999999999996</v>
      </c>
      <c r="P33" s="100">
        <v>29.4</v>
      </c>
      <c r="R33" s="55" t="s">
        <v>572</v>
      </c>
      <c r="S33" s="55" t="s">
        <v>572</v>
      </c>
      <c r="T33" s="55" t="s">
        <v>573</v>
      </c>
      <c r="U33" s="55"/>
      <c r="V33" s="55"/>
      <c r="W33" s="55"/>
      <c r="X33" s="55"/>
    </row>
    <row r="34" spans="2:24">
      <c r="B34" s="99" t="s">
        <v>90</v>
      </c>
      <c r="C34" s="100">
        <v>1.5</v>
      </c>
      <c r="D34" s="100">
        <v>1.1000000000000001</v>
      </c>
      <c r="E34" s="100">
        <v>0.4</v>
      </c>
      <c r="F34" s="100">
        <v>2.8</v>
      </c>
      <c r="G34" s="100">
        <v>14.2</v>
      </c>
      <c r="H34" s="101">
        <v>7.3</v>
      </c>
      <c r="I34" s="100">
        <v>1</v>
      </c>
      <c r="J34" s="100">
        <v>7.8</v>
      </c>
      <c r="K34" s="100">
        <v>5.5</v>
      </c>
      <c r="L34" s="100">
        <v>3.5</v>
      </c>
      <c r="M34" s="100">
        <v>12.5</v>
      </c>
      <c r="N34" s="100">
        <v>6.5</v>
      </c>
      <c r="O34" s="100">
        <v>6.3</v>
      </c>
      <c r="P34" s="100">
        <v>37.6</v>
      </c>
      <c r="R34" s="55" t="s">
        <v>574</v>
      </c>
      <c r="S34" s="55" t="s">
        <v>574</v>
      </c>
      <c r="T34" s="55" t="s">
        <v>575</v>
      </c>
      <c r="U34" s="55"/>
      <c r="V34" s="55"/>
      <c r="W34" s="55"/>
      <c r="X34" s="55"/>
    </row>
    <row r="35" spans="2:24" ht="37.5" customHeight="1">
      <c r="B35" s="102" t="s">
        <v>808</v>
      </c>
      <c r="C35" s="103">
        <v>1.5</v>
      </c>
      <c r="D35" s="103">
        <v>1.1000000000000001</v>
      </c>
      <c r="E35" s="103">
        <v>0.4</v>
      </c>
      <c r="F35" s="103">
        <v>2.7</v>
      </c>
      <c r="G35" s="103">
        <v>13.5</v>
      </c>
      <c r="H35" s="104">
        <v>6.6</v>
      </c>
      <c r="I35" s="103">
        <v>0.9</v>
      </c>
      <c r="J35" s="103">
        <v>6.8</v>
      </c>
      <c r="K35" s="103">
        <v>4.9000000000000004</v>
      </c>
      <c r="L35" s="103">
        <v>3.3</v>
      </c>
      <c r="M35" s="103">
        <v>12.2</v>
      </c>
      <c r="N35" s="103">
        <v>8.1</v>
      </c>
      <c r="O35" s="103">
        <v>7.9</v>
      </c>
      <c r="P35" s="103">
        <v>39.5</v>
      </c>
      <c r="R35" s="55" t="s">
        <v>576</v>
      </c>
      <c r="S35" s="55" t="s">
        <v>577</v>
      </c>
      <c r="T35" s="55" t="s">
        <v>578</v>
      </c>
      <c r="U35" s="55"/>
      <c r="V35" s="55" t="s">
        <v>579</v>
      </c>
      <c r="W35" s="55"/>
      <c r="X35" s="55"/>
    </row>
    <row r="36" spans="2:24" ht="75" customHeight="1">
      <c r="B36" s="113" t="s">
        <v>822</v>
      </c>
      <c r="C36" s="53"/>
      <c r="D36" s="53"/>
      <c r="E36" s="53"/>
      <c r="F36" s="53"/>
      <c r="G36" s="53"/>
      <c r="H36" s="53"/>
      <c r="I36" s="53"/>
      <c r="J36" s="53"/>
      <c r="K36" s="53"/>
      <c r="L36" s="53"/>
      <c r="M36" s="53"/>
      <c r="N36" s="53"/>
      <c r="R36" s="379" t="s">
        <v>580</v>
      </c>
      <c r="S36" s="55" t="s">
        <v>581</v>
      </c>
      <c r="T36" s="55"/>
      <c r="U36" s="55"/>
      <c r="V36" s="55"/>
      <c r="W36" s="56" t="s">
        <v>582</v>
      </c>
      <c r="X36" s="55" t="s">
        <v>583</v>
      </c>
    </row>
    <row r="37" spans="2:24" ht="49.95" customHeight="1" thickBot="1">
      <c r="B37" s="105" t="s">
        <v>809</v>
      </c>
      <c r="C37" s="106" t="s">
        <v>800</v>
      </c>
      <c r="D37" s="106" t="s">
        <v>801</v>
      </c>
      <c r="E37" s="106" t="s">
        <v>802</v>
      </c>
      <c r="F37" s="106" t="s">
        <v>803</v>
      </c>
      <c r="G37" s="106" t="s">
        <v>804</v>
      </c>
      <c r="H37" s="106" t="s">
        <v>805</v>
      </c>
      <c r="I37" s="106" t="s">
        <v>806</v>
      </c>
      <c r="J37" s="106" t="s">
        <v>807</v>
      </c>
      <c r="K37" s="106" t="s">
        <v>84</v>
      </c>
      <c r="L37" s="106" t="s">
        <v>88</v>
      </c>
      <c r="M37" s="106" t="s">
        <v>90</v>
      </c>
      <c r="N37" s="106" t="s">
        <v>810</v>
      </c>
      <c r="R37" s="381"/>
      <c r="S37" s="55" t="s">
        <v>584</v>
      </c>
      <c r="T37" s="55"/>
      <c r="U37" s="56" t="s">
        <v>585</v>
      </c>
      <c r="V37" s="55"/>
      <c r="W37" s="55"/>
      <c r="X37" s="55" t="s">
        <v>586</v>
      </c>
    </row>
    <row r="38" spans="2:24" ht="13.8" thickTop="1">
      <c r="B38" s="107" t="s">
        <v>811</v>
      </c>
      <c r="C38" s="108">
        <v>45.3</v>
      </c>
      <c r="D38" s="108">
        <v>45.4</v>
      </c>
      <c r="E38" s="108">
        <v>45.4</v>
      </c>
      <c r="F38" s="108">
        <v>45</v>
      </c>
      <c r="G38" s="108">
        <v>44.4</v>
      </c>
      <c r="H38" s="108">
        <v>44.5</v>
      </c>
      <c r="I38" s="108">
        <v>44</v>
      </c>
      <c r="J38" s="108">
        <v>43.9</v>
      </c>
      <c r="K38" s="108">
        <v>39</v>
      </c>
      <c r="L38" s="108">
        <v>40.700000000000003</v>
      </c>
      <c r="M38" s="108">
        <v>39</v>
      </c>
      <c r="N38" s="108">
        <v>37.799999999999997</v>
      </c>
      <c r="R38" s="380"/>
      <c r="S38" s="55" t="s">
        <v>587</v>
      </c>
      <c r="T38" s="55"/>
      <c r="U38" s="56" t="s">
        <v>588</v>
      </c>
      <c r="V38" s="55"/>
      <c r="W38" s="55" t="s">
        <v>589</v>
      </c>
      <c r="X38" s="55"/>
    </row>
    <row r="39" spans="2:24" ht="37.5" customHeight="1">
      <c r="B39" s="109" t="s">
        <v>812</v>
      </c>
      <c r="C39" s="110">
        <v>17.899999999999999</v>
      </c>
      <c r="D39" s="110">
        <v>17.8</v>
      </c>
      <c r="E39" s="110">
        <v>17.600000000000001</v>
      </c>
      <c r="F39" s="110">
        <v>17.3</v>
      </c>
      <c r="G39" s="110">
        <v>17.5</v>
      </c>
      <c r="H39" s="110">
        <v>17.100000000000001</v>
      </c>
      <c r="I39" s="110">
        <v>16.899999999999999</v>
      </c>
      <c r="J39" s="110">
        <v>17.399999999999999</v>
      </c>
      <c r="K39" s="110">
        <v>14.6</v>
      </c>
      <c r="L39" s="110">
        <v>16.2</v>
      </c>
      <c r="M39" s="110">
        <v>16.5</v>
      </c>
      <c r="N39" s="110">
        <v>15.9</v>
      </c>
      <c r="R39" s="379" t="s">
        <v>590</v>
      </c>
      <c r="S39" s="55" t="s">
        <v>591</v>
      </c>
      <c r="T39" s="55"/>
      <c r="U39" s="55" t="s">
        <v>592</v>
      </c>
      <c r="V39" s="55" t="s">
        <v>593</v>
      </c>
      <c r="W39" s="55"/>
      <c r="X39" s="55"/>
    </row>
    <row r="40" spans="2:24" ht="25.05" customHeight="1">
      <c r="B40" s="109" t="s">
        <v>813</v>
      </c>
      <c r="C40" s="110">
        <v>15.9</v>
      </c>
      <c r="D40" s="110">
        <v>15</v>
      </c>
      <c r="E40" s="110">
        <v>14.9</v>
      </c>
      <c r="F40" s="110">
        <v>14.8</v>
      </c>
      <c r="G40" s="110">
        <v>15</v>
      </c>
      <c r="H40" s="110">
        <v>14.4</v>
      </c>
      <c r="I40" s="110">
        <v>14.1</v>
      </c>
      <c r="J40" s="110">
        <v>14</v>
      </c>
      <c r="K40" s="110">
        <v>12.5</v>
      </c>
      <c r="L40" s="110">
        <v>13.3</v>
      </c>
      <c r="M40" s="110">
        <v>12.7</v>
      </c>
      <c r="N40" s="110">
        <v>13.4</v>
      </c>
      <c r="R40" s="381"/>
      <c r="S40" s="55" t="s">
        <v>594</v>
      </c>
      <c r="T40" s="55"/>
      <c r="U40" s="55" t="s">
        <v>595</v>
      </c>
      <c r="V40" s="55"/>
      <c r="W40" s="55"/>
      <c r="X40" s="55"/>
    </row>
    <row r="41" spans="2:24" ht="37.5" customHeight="1">
      <c r="B41" s="109" t="s">
        <v>814</v>
      </c>
      <c r="C41" s="110">
        <v>11.5</v>
      </c>
      <c r="D41" s="110">
        <v>12.7</v>
      </c>
      <c r="E41" s="110">
        <v>12.8</v>
      </c>
      <c r="F41" s="110">
        <v>12.8</v>
      </c>
      <c r="G41" s="110">
        <v>12</v>
      </c>
      <c r="H41" s="110">
        <v>13</v>
      </c>
      <c r="I41" s="110">
        <v>13</v>
      </c>
      <c r="J41" s="110">
        <v>12.5</v>
      </c>
      <c r="K41" s="110">
        <v>11.8</v>
      </c>
      <c r="L41" s="110">
        <v>11.2</v>
      </c>
      <c r="M41" s="110">
        <v>9.8000000000000007</v>
      </c>
      <c r="N41" s="110">
        <v>8.5</v>
      </c>
      <c r="R41" s="381"/>
      <c r="S41" s="55" t="s">
        <v>596</v>
      </c>
      <c r="T41" s="55"/>
      <c r="U41" s="55" t="s">
        <v>597</v>
      </c>
      <c r="V41" s="55"/>
      <c r="W41" s="55"/>
      <c r="X41" s="55"/>
    </row>
    <row r="42" spans="2:24" ht="25.05" customHeight="1">
      <c r="B42" s="107" t="s">
        <v>815</v>
      </c>
      <c r="C42" s="108">
        <v>32.1</v>
      </c>
      <c r="D42" s="108">
        <v>32.1</v>
      </c>
      <c r="E42" s="108">
        <v>31.9</v>
      </c>
      <c r="F42" s="108">
        <v>32.299999999999997</v>
      </c>
      <c r="G42" s="108">
        <v>33</v>
      </c>
      <c r="H42" s="108">
        <v>32</v>
      </c>
      <c r="I42" s="108">
        <v>31.5</v>
      </c>
      <c r="J42" s="108">
        <v>30.2</v>
      </c>
      <c r="K42" s="108">
        <v>31.7</v>
      </c>
      <c r="L42" s="108">
        <v>27.5</v>
      </c>
      <c r="M42" s="108">
        <v>28.5</v>
      </c>
      <c r="N42" s="108">
        <v>30.4</v>
      </c>
      <c r="R42" s="381"/>
      <c r="S42" s="55" t="s">
        <v>574</v>
      </c>
      <c r="T42" s="55" t="s">
        <v>598</v>
      </c>
      <c r="U42" s="55"/>
      <c r="V42" s="55"/>
      <c r="W42" s="55"/>
      <c r="X42" s="55"/>
    </row>
    <row r="43" spans="2:24" ht="25.05" customHeight="1">
      <c r="B43" s="109" t="s">
        <v>816</v>
      </c>
      <c r="C43" s="110">
        <v>14.3</v>
      </c>
      <c r="D43" s="110">
        <v>14.4</v>
      </c>
      <c r="E43" s="110">
        <v>14.3</v>
      </c>
      <c r="F43" s="110">
        <v>14</v>
      </c>
      <c r="G43" s="110">
        <v>14.1</v>
      </c>
      <c r="H43" s="110">
        <v>14.1</v>
      </c>
      <c r="I43" s="110">
        <v>14</v>
      </c>
      <c r="J43" s="110">
        <v>14.5</v>
      </c>
      <c r="K43" s="110">
        <v>15.5</v>
      </c>
      <c r="L43" s="110">
        <v>15.2</v>
      </c>
      <c r="M43" s="110">
        <v>14.4</v>
      </c>
      <c r="N43" s="110">
        <v>15.2</v>
      </c>
      <c r="O43" s="53"/>
      <c r="P43" s="53"/>
      <c r="R43" s="381"/>
      <c r="S43" s="55" t="s">
        <v>599</v>
      </c>
      <c r="T43" s="55"/>
      <c r="U43" s="55"/>
      <c r="V43" s="55"/>
      <c r="W43" s="55" t="s">
        <v>600</v>
      </c>
      <c r="X43" s="55"/>
    </row>
    <row r="44" spans="2:24" ht="37.5" customHeight="1">
      <c r="B44" s="109" t="s">
        <v>817</v>
      </c>
      <c r="C44" s="110">
        <v>9.8000000000000007</v>
      </c>
      <c r="D44" s="110">
        <v>9.3000000000000007</v>
      </c>
      <c r="E44" s="110">
        <v>9.3000000000000007</v>
      </c>
      <c r="F44" s="110">
        <v>9.5</v>
      </c>
      <c r="G44" s="110">
        <v>9.3000000000000007</v>
      </c>
      <c r="H44" s="110">
        <v>9.3000000000000007</v>
      </c>
      <c r="I44" s="110">
        <v>9.1</v>
      </c>
      <c r="J44" s="110">
        <v>9.4</v>
      </c>
      <c r="K44" s="110">
        <v>9.6999999999999993</v>
      </c>
      <c r="L44" s="110">
        <v>7.1</v>
      </c>
      <c r="M44" s="110">
        <v>8.4</v>
      </c>
      <c r="N44" s="110">
        <v>8.8000000000000007</v>
      </c>
      <c r="O44" s="53"/>
      <c r="P44" s="53"/>
      <c r="R44" s="380"/>
      <c r="S44" s="55" t="s">
        <v>601</v>
      </c>
      <c r="T44" s="55"/>
      <c r="U44" s="55"/>
      <c r="V44" s="55"/>
      <c r="W44" s="55" t="s">
        <v>602</v>
      </c>
      <c r="X44" s="55"/>
    </row>
    <row r="45" spans="2:24" ht="37.5" customHeight="1">
      <c r="B45" s="109" t="s">
        <v>818</v>
      </c>
      <c r="C45" s="110">
        <v>8</v>
      </c>
      <c r="D45" s="110">
        <v>8.4</v>
      </c>
      <c r="E45" s="110">
        <v>8.5</v>
      </c>
      <c r="F45" s="110">
        <v>9</v>
      </c>
      <c r="G45" s="110">
        <v>9.3000000000000007</v>
      </c>
      <c r="H45" s="110">
        <v>8.6999999999999993</v>
      </c>
      <c r="I45" s="110">
        <v>8.6999999999999993</v>
      </c>
      <c r="J45" s="110">
        <v>6.2</v>
      </c>
      <c r="K45" s="110">
        <v>6.5</v>
      </c>
      <c r="L45" s="110">
        <v>5.2</v>
      </c>
      <c r="M45" s="110">
        <v>5.8</v>
      </c>
      <c r="N45" s="110">
        <v>6.4</v>
      </c>
      <c r="O45" s="53"/>
      <c r="P45" s="53"/>
      <c r="R45" s="55" t="s">
        <v>603</v>
      </c>
      <c r="S45" s="55" t="s">
        <v>604</v>
      </c>
      <c r="T45" s="55"/>
      <c r="U45" s="55"/>
      <c r="V45" s="55"/>
      <c r="W45" s="55" t="s">
        <v>605</v>
      </c>
      <c r="X45" s="55"/>
    </row>
    <row r="46" spans="2:24" ht="25.05" customHeight="1">
      <c r="B46" s="107" t="s">
        <v>819</v>
      </c>
      <c r="C46" s="108">
        <v>8.1</v>
      </c>
      <c r="D46" s="108">
        <v>7.9</v>
      </c>
      <c r="E46" s="108">
        <v>7.9</v>
      </c>
      <c r="F46" s="108">
        <v>8.1</v>
      </c>
      <c r="G46" s="108">
        <v>7.4</v>
      </c>
      <c r="H46" s="108">
        <v>7.3</v>
      </c>
      <c r="I46" s="108">
        <v>7.8</v>
      </c>
      <c r="J46" s="108">
        <v>8.4</v>
      </c>
      <c r="K46" s="108">
        <v>9.9</v>
      </c>
      <c r="L46" s="108">
        <v>10.6</v>
      </c>
      <c r="M46" s="108">
        <v>10.6</v>
      </c>
      <c r="N46" s="108">
        <v>10.199999999999999</v>
      </c>
      <c r="O46" s="53"/>
      <c r="P46" s="53"/>
      <c r="R46" s="55" t="s">
        <v>584</v>
      </c>
      <c r="S46" s="55" t="s">
        <v>606</v>
      </c>
      <c r="T46" s="55"/>
      <c r="U46" s="55"/>
      <c r="V46" s="55"/>
      <c r="W46" s="55"/>
      <c r="X46" s="55"/>
    </row>
    <row r="47" spans="2:24" ht="25.05" customHeight="1">
      <c r="B47" s="109" t="s">
        <v>820</v>
      </c>
      <c r="C47" s="110">
        <v>4.5999999999999996</v>
      </c>
      <c r="D47" s="110">
        <v>4.4000000000000004</v>
      </c>
      <c r="E47" s="110">
        <v>4.4000000000000004</v>
      </c>
      <c r="F47" s="110">
        <v>4.2</v>
      </c>
      <c r="G47" s="110">
        <v>3.9</v>
      </c>
      <c r="H47" s="110">
        <v>3.9</v>
      </c>
      <c r="I47" s="110">
        <v>4.2</v>
      </c>
      <c r="J47" s="110">
        <v>4.8</v>
      </c>
      <c r="K47" s="110">
        <v>5.2</v>
      </c>
      <c r="L47" s="110">
        <v>5.6</v>
      </c>
      <c r="M47" s="110">
        <v>5.6</v>
      </c>
      <c r="N47" s="110">
        <v>5.4</v>
      </c>
      <c r="O47" s="53"/>
      <c r="P47" s="53"/>
      <c r="R47" s="55" t="s">
        <v>607</v>
      </c>
      <c r="S47" s="55" t="s">
        <v>608</v>
      </c>
      <c r="T47" s="55"/>
      <c r="U47" s="55"/>
      <c r="V47" s="55"/>
      <c r="W47" s="55"/>
      <c r="X47" s="55"/>
    </row>
    <row r="48" spans="2:24">
      <c r="B48" s="109" t="s">
        <v>821</v>
      </c>
      <c r="C48" s="110">
        <v>3.4</v>
      </c>
      <c r="D48" s="110">
        <v>3.5</v>
      </c>
      <c r="E48" s="110">
        <v>3.6</v>
      </c>
      <c r="F48" s="110">
        <v>3.7</v>
      </c>
      <c r="G48" s="110">
        <v>3.4</v>
      </c>
      <c r="H48" s="110">
        <v>3.4</v>
      </c>
      <c r="I48" s="110">
        <v>3.6</v>
      </c>
      <c r="J48" s="110">
        <v>4</v>
      </c>
      <c r="K48" s="110">
        <v>4.5999999999999996</v>
      </c>
      <c r="L48" s="110">
        <v>5</v>
      </c>
      <c r="M48" s="110">
        <v>5</v>
      </c>
      <c r="N48" s="110">
        <v>4.8</v>
      </c>
      <c r="O48" s="53"/>
      <c r="P48" s="53"/>
    </row>
    <row r="49" spans="2:26">
      <c r="B49" s="111" t="s">
        <v>86</v>
      </c>
      <c r="C49" s="112">
        <v>0</v>
      </c>
      <c r="D49" s="112">
        <v>0</v>
      </c>
      <c r="E49" s="112">
        <v>0</v>
      </c>
      <c r="F49" s="112">
        <v>0</v>
      </c>
      <c r="G49" s="112">
        <v>0</v>
      </c>
      <c r="H49" s="112">
        <v>0</v>
      </c>
      <c r="I49" s="112">
        <v>0</v>
      </c>
      <c r="J49" s="112">
        <v>0</v>
      </c>
      <c r="K49" s="112">
        <v>1.9</v>
      </c>
      <c r="L49" s="112">
        <v>3.9</v>
      </c>
      <c r="M49" s="112">
        <v>4.2</v>
      </c>
      <c r="N49" s="112">
        <v>3.7</v>
      </c>
      <c r="O49" s="53"/>
      <c r="P49" s="53"/>
    </row>
    <row r="50" spans="2:26">
      <c r="O50" s="53"/>
      <c r="P50" s="53"/>
    </row>
    <row r="51" spans="2:26" ht="15.6">
      <c r="R51" s="52" t="s">
        <v>609</v>
      </c>
      <c r="S51" s="53"/>
      <c r="T51" s="53"/>
      <c r="U51" s="53"/>
      <c r="V51" s="53"/>
      <c r="W51" s="53"/>
      <c r="X51" s="53"/>
      <c r="Y51" s="53"/>
      <c r="Z51" s="53"/>
    </row>
    <row r="52" spans="2:26">
      <c r="R52" s="53"/>
      <c r="S52" s="53"/>
      <c r="T52" s="53"/>
      <c r="U52" s="53"/>
      <c r="V52" s="53"/>
      <c r="W52" s="53"/>
      <c r="X52" s="53"/>
      <c r="Y52" s="53"/>
      <c r="Z52" s="53"/>
    </row>
    <row r="53" spans="2:26">
      <c r="R53" s="53"/>
      <c r="S53" s="53"/>
      <c r="T53" s="53"/>
      <c r="U53" s="53"/>
      <c r="V53" s="53"/>
      <c r="W53" s="53"/>
      <c r="X53" s="53"/>
      <c r="Y53" s="53"/>
      <c r="Z53" s="53"/>
    </row>
    <row r="54" spans="2:26" ht="13.8" thickBot="1">
      <c r="R54" s="59" t="s">
        <v>610</v>
      </c>
      <c r="S54" s="60">
        <v>2020</v>
      </c>
      <c r="T54" s="60">
        <v>2021</v>
      </c>
      <c r="U54" s="60">
        <v>2022</v>
      </c>
      <c r="V54" s="382">
        <v>2023</v>
      </c>
      <c r="W54" s="382"/>
      <c r="X54" s="60">
        <v>2024</v>
      </c>
      <c r="Y54" s="382">
        <v>2025</v>
      </c>
      <c r="Z54" s="382"/>
    </row>
    <row r="55" spans="2:26" ht="61.8" thickTop="1">
      <c r="B55" s="52"/>
      <c r="C55" s="53"/>
      <c r="D55" s="53"/>
      <c r="E55" s="53"/>
      <c r="F55" s="53"/>
      <c r="G55" s="53"/>
      <c r="H55" s="53"/>
      <c r="I55" s="53"/>
      <c r="J55" s="53"/>
      <c r="R55" s="61" t="s">
        <v>611</v>
      </c>
      <c r="S55" s="62" t="s">
        <v>612</v>
      </c>
      <c r="T55" s="62" t="s">
        <v>613</v>
      </c>
      <c r="U55" s="62" t="s">
        <v>614</v>
      </c>
      <c r="V55" s="62" t="s">
        <v>615</v>
      </c>
      <c r="W55" s="62" t="s">
        <v>616</v>
      </c>
      <c r="X55" s="62" t="s">
        <v>617</v>
      </c>
      <c r="Y55" s="62" t="s">
        <v>618</v>
      </c>
      <c r="Z55" s="62" t="s">
        <v>619</v>
      </c>
    </row>
    <row r="56" spans="2:26" ht="61.2">
      <c r="B56" s="52" t="s">
        <v>718</v>
      </c>
      <c r="C56" s="53"/>
      <c r="D56" s="53"/>
      <c r="E56" s="53"/>
      <c r="F56" s="53"/>
      <c r="G56" s="53"/>
      <c r="H56" s="53"/>
      <c r="I56" s="53"/>
      <c r="J56" s="53"/>
      <c r="R56" s="63" t="s">
        <v>552</v>
      </c>
      <c r="S56" s="64" t="s">
        <v>620</v>
      </c>
      <c r="T56" s="65" t="s">
        <v>621</v>
      </c>
      <c r="U56" s="65" t="s">
        <v>622</v>
      </c>
      <c r="V56" s="383" t="s">
        <v>623</v>
      </c>
      <c r="W56" s="383"/>
      <c r="X56" s="65" t="s">
        <v>624</v>
      </c>
      <c r="Y56" s="65"/>
      <c r="Z56" s="64"/>
    </row>
    <row r="57" spans="2:26">
      <c r="B57" s="53"/>
      <c r="C57" s="53"/>
      <c r="D57" s="53"/>
      <c r="E57" s="53"/>
      <c r="F57" s="53"/>
      <c r="G57" s="53"/>
      <c r="H57" s="53"/>
      <c r="I57" s="53"/>
      <c r="J57" s="53"/>
      <c r="R57" s="66" t="s">
        <v>625</v>
      </c>
      <c r="S57" s="53" t="s">
        <v>626</v>
      </c>
      <c r="T57" s="53"/>
      <c r="U57" s="66"/>
      <c r="V57" s="66"/>
      <c r="W57" s="66"/>
      <c r="X57" s="66"/>
      <c r="Y57" s="66"/>
      <c r="Z57" s="66"/>
    </row>
    <row r="58" spans="2:26" ht="40.200000000000003" thickBot="1">
      <c r="B58" s="87" t="s">
        <v>719</v>
      </c>
      <c r="C58" s="87" t="s">
        <v>720</v>
      </c>
      <c r="D58" s="87" t="s">
        <v>721</v>
      </c>
      <c r="E58" s="87" t="s">
        <v>722</v>
      </c>
      <c r="F58" s="87" t="s">
        <v>723</v>
      </c>
      <c r="G58" s="87" t="s">
        <v>724</v>
      </c>
      <c r="H58" s="87" t="s">
        <v>721</v>
      </c>
      <c r="I58" s="87" t="s">
        <v>722</v>
      </c>
      <c r="J58" s="87" t="s">
        <v>725</v>
      </c>
      <c r="R58" s="53"/>
      <c r="S58" s="53" t="s">
        <v>627</v>
      </c>
      <c r="T58" s="53"/>
      <c r="U58" s="53"/>
      <c r="V58" s="53"/>
      <c r="W58" s="53"/>
      <c r="X58" s="53"/>
      <c r="Y58" s="53"/>
      <c r="Z58" s="53"/>
    </row>
    <row r="59" spans="2:26" ht="13.8" thickTop="1">
      <c r="B59" s="387" t="s">
        <v>726</v>
      </c>
      <c r="C59" s="387" t="s">
        <v>727</v>
      </c>
      <c r="D59" s="387" t="s">
        <v>728</v>
      </c>
      <c r="E59" s="388" t="s">
        <v>729</v>
      </c>
      <c r="F59" s="88">
        <v>2023</v>
      </c>
      <c r="G59" s="88" t="s">
        <v>730</v>
      </c>
      <c r="H59" s="88" t="s">
        <v>731</v>
      </c>
      <c r="I59" s="89" t="s">
        <v>732</v>
      </c>
      <c r="J59" s="387" t="s">
        <v>733</v>
      </c>
      <c r="R59" s="53"/>
      <c r="S59" s="53" t="s">
        <v>628</v>
      </c>
      <c r="T59" s="53"/>
      <c r="U59" s="53"/>
      <c r="V59" s="53"/>
      <c r="W59" s="53"/>
      <c r="X59" s="53"/>
      <c r="Y59" s="53"/>
      <c r="Z59" s="53"/>
    </row>
    <row r="60" spans="2:26">
      <c r="B60" s="388"/>
      <c r="C60" s="388"/>
      <c r="D60" s="388"/>
      <c r="E60" s="388"/>
      <c r="F60" s="90">
        <v>2023</v>
      </c>
      <c r="G60" s="90" t="s">
        <v>734</v>
      </c>
      <c r="H60" s="90" t="s">
        <v>735</v>
      </c>
      <c r="I60" s="91" t="s">
        <v>736</v>
      </c>
      <c r="J60" s="388"/>
      <c r="R60" s="53"/>
      <c r="S60" s="67" t="s">
        <v>629</v>
      </c>
      <c r="T60" s="53"/>
      <c r="U60" s="53"/>
      <c r="V60" s="53"/>
      <c r="W60" s="53"/>
      <c r="X60" s="53"/>
      <c r="Y60" s="53"/>
      <c r="Z60" s="53"/>
    </row>
    <row r="61" spans="2:26" ht="13.8" thickBot="1">
      <c r="B61" s="388"/>
      <c r="C61" s="388"/>
      <c r="D61" s="388"/>
      <c r="E61" s="388"/>
      <c r="F61" s="90">
        <v>2024</v>
      </c>
      <c r="G61" s="90" t="s">
        <v>737</v>
      </c>
      <c r="H61" s="90" t="s">
        <v>738</v>
      </c>
      <c r="I61" s="91" t="s">
        <v>739</v>
      </c>
      <c r="J61" s="388"/>
      <c r="R61" s="68"/>
      <c r="S61" s="69" t="s">
        <v>630</v>
      </c>
      <c r="T61" s="68"/>
      <c r="U61" s="68"/>
      <c r="V61" s="68"/>
      <c r="W61" s="68"/>
      <c r="X61" s="68"/>
      <c r="Y61" s="68"/>
      <c r="Z61" s="68"/>
    </row>
    <row r="62" spans="2:26" ht="13.8" thickTop="1">
      <c r="B62" s="389"/>
      <c r="C62" s="389"/>
      <c r="D62" s="389"/>
      <c r="E62" s="389"/>
      <c r="F62" s="92">
        <v>2024</v>
      </c>
      <c r="G62" s="92" t="s">
        <v>740</v>
      </c>
      <c r="H62" s="92" t="s">
        <v>741</v>
      </c>
      <c r="I62" s="93" t="s">
        <v>742</v>
      </c>
      <c r="J62" s="389"/>
    </row>
    <row r="63" spans="2:26" ht="26.4">
      <c r="B63" s="390" t="s">
        <v>743</v>
      </c>
      <c r="C63" s="390" t="s">
        <v>744</v>
      </c>
      <c r="D63" s="390" t="s">
        <v>745</v>
      </c>
      <c r="E63" s="390" t="s">
        <v>746</v>
      </c>
      <c r="F63" s="90">
        <v>2023</v>
      </c>
      <c r="G63" s="90" t="s">
        <v>747</v>
      </c>
      <c r="H63" s="90" t="s">
        <v>748</v>
      </c>
      <c r="I63" s="91" t="s">
        <v>749</v>
      </c>
      <c r="J63" s="390" t="s">
        <v>750</v>
      </c>
    </row>
    <row r="64" spans="2:26" ht="26.4">
      <c r="B64" s="388"/>
      <c r="C64" s="388"/>
      <c r="D64" s="388"/>
      <c r="E64" s="388"/>
      <c r="F64" s="90">
        <v>2023</v>
      </c>
      <c r="G64" s="90" t="s">
        <v>751</v>
      </c>
      <c r="H64" s="90" t="s">
        <v>752</v>
      </c>
      <c r="I64" s="91" t="s">
        <v>753</v>
      </c>
      <c r="J64" s="388"/>
      <c r="R64" s="52" t="s">
        <v>667</v>
      </c>
      <c r="S64" s="53"/>
      <c r="T64" s="53"/>
      <c r="U64" s="53"/>
      <c r="V64" s="53"/>
      <c r="W64" s="53"/>
      <c r="X64" s="53"/>
      <c r="Y64" s="53"/>
      <c r="Z64" s="53"/>
    </row>
    <row r="65" spans="2:26">
      <c r="B65" s="388"/>
      <c r="C65" s="388"/>
      <c r="D65" s="388"/>
      <c r="E65" s="388"/>
      <c r="F65" s="90">
        <v>2024</v>
      </c>
      <c r="G65" s="90" t="s">
        <v>754</v>
      </c>
      <c r="H65" s="90" t="s">
        <v>753</v>
      </c>
      <c r="I65" s="91" t="s">
        <v>755</v>
      </c>
      <c r="J65" s="388"/>
      <c r="R65" s="53"/>
      <c r="S65" s="53"/>
      <c r="T65" s="53"/>
      <c r="U65" s="53"/>
      <c r="V65" s="53"/>
      <c r="W65" s="53"/>
      <c r="X65" s="53"/>
      <c r="Y65" s="53"/>
      <c r="Z65" s="53"/>
    </row>
    <row r="66" spans="2:26" ht="26.4">
      <c r="B66" s="388"/>
      <c r="C66" s="388"/>
      <c r="D66" s="388"/>
      <c r="E66" s="388"/>
      <c r="F66" s="90">
        <v>2021</v>
      </c>
      <c r="G66" s="90" t="s">
        <v>756</v>
      </c>
      <c r="H66" s="90" t="s">
        <v>753</v>
      </c>
      <c r="I66" s="91" t="s">
        <v>757</v>
      </c>
      <c r="J66" s="388"/>
      <c r="R66" s="53"/>
      <c r="S66" s="53"/>
      <c r="T66" s="53"/>
      <c r="U66" s="53"/>
      <c r="V66" s="53"/>
      <c r="W66" s="53"/>
      <c r="X66" s="53"/>
      <c r="Y66" s="53"/>
      <c r="Z66" s="53"/>
    </row>
    <row r="67" spans="2:26">
      <c r="B67" s="388"/>
      <c r="C67" s="388"/>
      <c r="D67" s="388"/>
      <c r="E67" s="388"/>
      <c r="F67" s="90">
        <v>2024</v>
      </c>
      <c r="G67" s="90" t="s">
        <v>758</v>
      </c>
      <c r="H67" s="90" t="s">
        <v>759</v>
      </c>
      <c r="I67" s="91" t="s">
        <v>760</v>
      </c>
      <c r="J67" s="388"/>
      <c r="R67" s="70"/>
      <c r="S67" s="71" t="s">
        <v>631</v>
      </c>
      <c r="T67" s="384" t="s">
        <v>632</v>
      </c>
      <c r="U67" s="384"/>
      <c r="V67" s="384" t="s">
        <v>633</v>
      </c>
      <c r="W67" s="384"/>
      <c r="X67" s="384"/>
      <c r="Y67" s="384"/>
      <c r="Z67" s="70"/>
    </row>
    <row r="68" spans="2:26" ht="26.4">
      <c r="B68" s="388"/>
      <c r="C68" s="388"/>
      <c r="D68" s="388"/>
      <c r="E68" s="388"/>
      <c r="F68" s="90">
        <v>2023</v>
      </c>
      <c r="G68" s="90" t="s">
        <v>761</v>
      </c>
      <c r="H68" s="90" t="s">
        <v>762</v>
      </c>
      <c r="I68" s="91" t="s">
        <v>741</v>
      </c>
      <c r="J68" s="388"/>
      <c r="R68" s="72"/>
      <c r="S68" s="72" t="s">
        <v>634</v>
      </c>
      <c r="T68" s="72" t="s">
        <v>635</v>
      </c>
      <c r="U68" s="72" t="s">
        <v>636</v>
      </c>
      <c r="V68" s="72" t="s">
        <v>637</v>
      </c>
      <c r="W68" s="72" t="s">
        <v>638</v>
      </c>
      <c r="X68" s="72" t="s">
        <v>639</v>
      </c>
      <c r="Y68" s="72" t="s">
        <v>640</v>
      </c>
      <c r="Z68" s="72" t="s">
        <v>641</v>
      </c>
    </row>
    <row r="69" spans="2:26" ht="66">
      <c r="B69" s="389"/>
      <c r="C69" s="389"/>
      <c r="D69" s="389"/>
      <c r="E69" s="389"/>
      <c r="F69" s="90">
        <v>2025</v>
      </c>
      <c r="G69" s="90" t="s">
        <v>763</v>
      </c>
      <c r="H69" s="90" t="s">
        <v>764</v>
      </c>
      <c r="I69" s="91" t="s">
        <v>765</v>
      </c>
      <c r="J69" s="389"/>
      <c r="R69" s="73" t="s">
        <v>86</v>
      </c>
      <c r="S69" s="74">
        <v>0.2</v>
      </c>
      <c r="T69" s="75" t="s">
        <v>642</v>
      </c>
      <c r="U69" s="75" t="s">
        <v>643</v>
      </c>
      <c r="V69" s="75" t="s">
        <v>644</v>
      </c>
      <c r="W69" s="75" t="s">
        <v>644</v>
      </c>
      <c r="X69" s="75" t="s">
        <v>644</v>
      </c>
      <c r="Y69" s="75" t="s">
        <v>645</v>
      </c>
      <c r="Z69" s="76" t="s">
        <v>646</v>
      </c>
    </row>
    <row r="70" spans="2:26" ht="79.2">
      <c r="B70" s="390" t="s">
        <v>766</v>
      </c>
      <c r="C70" s="390" t="s">
        <v>744</v>
      </c>
      <c r="D70" s="390" t="s">
        <v>767</v>
      </c>
      <c r="E70" s="390" t="s">
        <v>768</v>
      </c>
      <c r="F70" s="90">
        <v>2022</v>
      </c>
      <c r="G70" s="90" t="s">
        <v>769</v>
      </c>
      <c r="H70" s="90" t="s">
        <v>770</v>
      </c>
      <c r="I70" s="93" t="s">
        <v>771</v>
      </c>
      <c r="J70" s="388" t="s">
        <v>772</v>
      </c>
      <c r="R70" s="73" t="s">
        <v>58</v>
      </c>
      <c r="S70" s="74">
        <v>0.09</v>
      </c>
      <c r="T70" s="75" t="s">
        <v>647</v>
      </c>
      <c r="U70" s="75" t="s">
        <v>648</v>
      </c>
      <c r="V70" s="75" t="s">
        <v>644</v>
      </c>
      <c r="W70" s="75" t="s">
        <v>644</v>
      </c>
      <c r="X70" s="75" t="s">
        <v>644</v>
      </c>
      <c r="Y70" s="77" t="s">
        <v>649</v>
      </c>
      <c r="Z70" s="76" t="s">
        <v>650</v>
      </c>
    </row>
    <row r="71" spans="2:26" ht="66">
      <c r="B71" s="388"/>
      <c r="C71" s="388"/>
      <c r="D71" s="388"/>
      <c r="E71" s="388"/>
      <c r="F71" s="90">
        <v>2024</v>
      </c>
      <c r="G71" s="90" t="s">
        <v>773</v>
      </c>
      <c r="H71" s="90" t="s">
        <v>774</v>
      </c>
      <c r="I71" s="91" t="s">
        <v>757</v>
      </c>
      <c r="J71" s="388"/>
      <c r="R71" s="73" t="s">
        <v>651</v>
      </c>
      <c r="S71" s="74">
        <v>0.09</v>
      </c>
      <c r="T71" s="75" t="s">
        <v>647</v>
      </c>
      <c r="U71" s="75" t="s">
        <v>652</v>
      </c>
      <c r="V71" s="75" t="s">
        <v>644</v>
      </c>
      <c r="W71" s="75" t="s">
        <v>644</v>
      </c>
      <c r="X71" s="75" t="s">
        <v>644</v>
      </c>
      <c r="Y71" s="385" t="s">
        <v>653</v>
      </c>
      <c r="Z71" s="76" t="s">
        <v>654</v>
      </c>
    </row>
    <row r="72" spans="2:26" ht="66">
      <c r="B72" s="388"/>
      <c r="C72" s="388"/>
      <c r="D72" s="388"/>
      <c r="E72" s="388"/>
      <c r="F72" s="92">
        <v>2025</v>
      </c>
      <c r="G72" s="92" t="s">
        <v>775</v>
      </c>
      <c r="H72" s="92" t="s">
        <v>764</v>
      </c>
      <c r="I72" s="93" t="s">
        <v>776</v>
      </c>
      <c r="J72" s="389"/>
      <c r="R72" s="73" t="s">
        <v>655</v>
      </c>
      <c r="S72" s="74">
        <v>0.08</v>
      </c>
      <c r="T72" s="75" t="s">
        <v>647</v>
      </c>
      <c r="U72" s="75" t="s">
        <v>652</v>
      </c>
      <c r="V72" s="75" t="s">
        <v>644</v>
      </c>
      <c r="W72" s="75" t="s">
        <v>644</v>
      </c>
      <c r="X72" s="75" t="s">
        <v>644</v>
      </c>
      <c r="Y72" s="385"/>
      <c r="Z72" s="76" t="s">
        <v>656</v>
      </c>
    </row>
    <row r="73" spans="2:26" ht="79.2">
      <c r="B73" s="390" t="s">
        <v>777</v>
      </c>
      <c r="C73" s="390" t="s">
        <v>778</v>
      </c>
      <c r="D73" s="390" t="s">
        <v>779</v>
      </c>
      <c r="E73" s="390" t="s">
        <v>768</v>
      </c>
      <c r="F73" s="90">
        <v>2023</v>
      </c>
      <c r="G73" s="90" t="s">
        <v>780</v>
      </c>
      <c r="H73" s="90" t="s">
        <v>757</v>
      </c>
      <c r="I73" s="91" t="s">
        <v>781</v>
      </c>
      <c r="J73" s="390" t="s">
        <v>782</v>
      </c>
      <c r="R73" s="73" t="s">
        <v>87</v>
      </c>
      <c r="S73" s="74">
        <v>0.06</v>
      </c>
      <c r="T73" s="75" t="s">
        <v>657</v>
      </c>
      <c r="U73" s="75" t="s">
        <v>652</v>
      </c>
      <c r="V73" s="75" t="s">
        <v>644</v>
      </c>
      <c r="W73" s="75" t="s">
        <v>644</v>
      </c>
      <c r="X73" s="75" t="s">
        <v>644</v>
      </c>
      <c r="Y73" s="385"/>
      <c r="Z73" s="76" t="s">
        <v>658</v>
      </c>
    </row>
    <row r="74" spans="2:26" ht="79.2">
      <c r="B74" s="389"/>
      <c r="C74" s="389"/>
      <c r="D74" s="389"/>
      <c r="E74" s="389"/>
      <c r="F74" s="92">
        <v>2023</v>
      </c>
      <c r="G74" s="92" t="s">
        <v>783</v>
      </c>
      <c r="H74" s="92" t="s">
        <v>784</v>
      </c>
      <c r="I74" s="93" t="s">
        <v>742</v>
      </c>
      <c r="J74" s="389"/>
      <c r="R74" s="73" t="s">
        <v>659</v>
      </c>
      <c r="S74" s="74">
        <v>0.06</v>
      </c>
      <c r="T74" s="75" t="s">
        <v>647</v>
      </c>
      <c r="U74" s="75" t="s">
        <v>648</v>
      </c>
      <c r="V74" s="75" t="s">
        <v>644</v>
      </c>
      <c r="W74" s="75" t="s">
        <v>644</v>
      </c>
      <c r="X74" s="75" t="s">
        <v>644</v>
      </c>
      <c r="Y74" s="385"/>
      <c r="Z74" s="76" t="s">
        <v>660</v>
      </c>
    </row>
    <row r="75" spans="2:26" ht="79.2">
      <c r="B75" s="390" t="s">
        <v>785</v>
      </c>
      <c r="C75" s="390" t="s">
        <v>744</v>
      </c>
      <c r="D75" s="390" t="s">
        <v>786</v>
      </c>
      <c r="E75" s="390" t="s">
        <v>787</v>
      </c>
      <c r="F75" s="90">
        <v>2024</v>
      </c>
      <c r="G75" s="90" t="s">
        <v>788</v>
      </c>
      <c r="H75" s="90" t="s">
        <v>762</v>
      </c>
      <c r="I75" s="91" t="s">
        <v>789</v>
      </c>
      <c r="J75" s="388" t="s">
        <v>790</v>
      </c>
      <c r="R75" s="73" t="s">
        <v>565</v>
      </c>
      <c r="S75" s="74">
        <v>0.05</v>
      </c>
      <c r="T75" s="75" t="s">
        <v>647</v>
      </c>
      <c r="U75" s="75" t="s">
        <v>648</v>
      </c>
      <c r="V75" s="75" t="s">
        <v>644</v>
      </c>
      <c r="W75" s="75" t="s">
        <v>644</v>
      </c>
      <c r="X75" s="75" t="s">
        <v>644</v>
      </c>
      <c r="Y75" s="385"/>
      <c r="Z75" s="76" t="s">
        <v>660</v>
      </c>
    </row>
    <row r="76" spans="2:26" ht="66.599999999999994" thickBot="1">
      <c r="B76" s="391"/>
      <c r="C76" s="391"/>
      <c r="D76" s="391"/>
      <c r="E76" s="391"/>
      <c r="F76" s="94">
        <v>2024</v>
      </c>
      <c r="G76" s="94" t="s">
        <v>791</v>
      </c>
      <c r="H76" s="94" t="s">
        <v>792</v>
      </c>
      <c r="I76" s="95" t="s">
        <v>784</v>
      </c>
      <c r="J76" s="391"/>
      <c r="R76" s="73" t="s">
        <v>661</v>
      </c>
      <c r="S76" s="74">
        <v>0.02</v>
      </c>
      <c r="T76" s="75" t="s">
        <v>647</v>
      </c>
      <c r="U76" s="75" t="s">
        <v>652</v>
      </c>
      <c r="V76" s="75" t="s">
        <v>644</v>
      </c>
      <c r="W76" s="75" t="s">
        <v>644</v>
      </c>
      <c r="X76" s="75" t="s">
        <v>644</v>
      </c>
      <c r="Y76" s="77" t="s">
        <v>649</v>
      </c>
      <c r="Z76" s="76" t="s">
        <v>662</v>
      </c>
    </row>
    <row r="77" spans="2:26" ht="79.2">
      <c r="R77" s="73" t="s">
        <v>663</v>
      </c>
      <c r="S77" s="74">
        <v>0.35</v>
      </c>
      <c r="T77" s="75" t="s">
        <v>664</v>
      </c>
      <c r="U77" s="75" t="s">
        <v>664</v>
      </c>
      <c r="V77" s="75" t="s">
        <v>664</v>
      </c>
      <c r="W77" s="75" t="s">
        <v>664</v>
      </c>
      <c r="X77" s="75" t="s">
        <v>664</v>
      </c>
      <c r="Y77" s="75" t="s">
        <v>665</v>
      </c>
      <c r="Z77" s="76" t="s">
        <v>666</v>
      </c>
    </row>
    <row r="80" spans="2:26" ht="15.6">
      <c r="R80" s="52" t="s">
        <v>668</v>
      </c>
      <c r="S80" s="53"/>
      <c r="T80" s="53"/>
      <c r="U80" s="53"/>
      <c r="V80" s="53"/>
    </row>
    <row r="81" spans="18:22">
      <c r="R81" s="78"/>
      <c r="S81" s="78"/>
      <c r="T81" s="78"/>
      <c r="U81" s="78"/>
      <c r="V81" s="53"/>
    </row>
    <row r="82" spans="18:22" ht="15">
      <c r="R82" s="79" t="s">
        <v>669</v>
      </c>
      <c r="S82" s="80" t="s">
        <v>670</v>
      </c>
      <c r="T82" s="80" t="s">
        <v>671</v>
      </c>
      <c r="U82" s="80" t="s">
        <v>672</v>
      </c>
      <c r="V82" s="81" t="s">
        <v>673</v>
      </c>
    </row>
    <row r="83" spans="18:22" ht="52.8">
      <c r="R83" s="386" t="s">
        <v>674</v>
      </c>
      <c r="S83" s="82" t="s">
        <v>675</v>
      </c>
      <c r="T83" s="82" t="s">
        <v>676</v>
      </c>
      <c r="U83" s="82">
        <v>5</v>
      </c>
      <c r="V83" s="83" t="s">
        <v>677</v>
      </c>
    </row>
    <row r="84" spans="18:22" ht="39.6">
      <c r="R84" s="386"/>
      <c r="S84" s="82" t="s">
        <v>678</v>
      </c>
      <c r="T84" s="82" t="s">
        <v>676</v>
      </c>
      <c r="U84" s="82">
        <v>43</v>
      </c>
      <c r="V84" s="83" t="s">
        <v>679</v>
      </c>
    </row>
    <row r="85" spans="18:22">
      <c r="R85" s="386"/>
      <c r="S85" s="82" t="s">
        <v>680</v>
      </c>
      <c r="T85" s="82" t="s">
        <v>681</v>
      </c>
      <c r="U85" s="82">
        <v>45</v>
      </c>
      <c r="V85" s="83" t="s">
        <v>682</v>
      </c>
    </row>
    <row r="86" spans="18:22">
      <c r="R86" s="386"/>
      <c r="S86" s="82" t="s">
        <v>683</v>
      </c>
      <c r="T86" s="82" t="s">
        <v>684</v>
      </c>
      <c r="U86" s="82">
        <v>50</v>
      </c>
      <c r="V86" s="83" t="s">
        <v>685</v>
      </c>
    </row>
    <row r="87" spans="18:22" ht="52.8">
      <c r="R87" s="386"/>
      <c r="S87" s="82" t="s">
        <v>675</v>
      </c>
      <c r="T87" s="82" t="s">
        <v>686</v>
      </c>
      <c r="U87" s="82">
        <v>50</v>
      </c>
      <c r="V87" s="83" t="s">
        <v>687</v>
      </c>
    </row>
    <row r="88" spans="18:22" ht="39.6">
      <c r="R88" s="386"/>
      <c r="S88" s="82" t="s">
        <v>688</v>
      </c>
      <c r="T88" s="82" t="s">
        <v>689</v>
      </c>
      <c r="U88" s="82">
        <v>45</v>
      </c>
      <c r="V88" s="83" t="s">
        <v>690</v>
      </c>
    </row>
    <row r="89" spans="18:22">
      <c r="R89" s="386"/>
      <c r="S89" s="82" t="s">
        <v>691</v>
      </c>
      <c r="T89" s="82" t="s">
        <v>692</v>
      </c>
      <c r="U89" s="82">
        <v>40</v>
      </c>
      <c r="V89" s="83" t="s">
        <v>693</v>
      </c>
    </row>
    <row r="90" spans="18:22">
      <c r="R90" s="386"/>
      <c r="S90" s="82" t="s">
        <v>694</v>
      </c>
      <c r="T90" s="82" t="s">
        <v>695</v>
      </c>
      <c r="U90" s="82">
        <v>30</v>
      </c>
      <c r="V90" s="83" t="s">
        <v>696</v>
      </c>
    </row>
    <row r="91" spans="18:22">
      <c r="R91" s="386"/>
      <c r="S91" s="84"/>
      <c r="T91" s="84" t="s">
        <v>697</v>
      </c>
      <c r="U91" s="84">
        <v>308</v>
      </c>
      <c r="V91" s="85"/>
    </row>
    <row r="92" spans="18:22">
      <c r="R92" s="386" t="s">
        <v>698</v>
      </c>
      <c r="S92" s="82" t="s">
        <v>699</v>
      </c>
      <c r="T92" s="82" t="s">
        <v>676</v>
      </c>
      <c r="U92" s="82">
        <v>9.8000000000000007</v>
      </c>
      <c r="V92" s="83" t="s">
        <v>700</v>
      </c>
    </row>
    <row r="93" spans="18:22">
      <c r="R93" s="386"/>
      <c r="S93" s="82" t="s">
        <v>701</v>
      </c>
      <c r="T93" s="82" t="s">
        <v>676</v>
      </c>
      <c r="U93" s="82">
        <v>11.7</v>
      </c>
      <c r="V93" s="83" t="s">
        <v>702</v>
      </c>
    </row>
    <row r="94" spans="18:22">
      <c r="R94" s="386"/>
      <c r="S94" s="82" t="s">
        <v>683</v>
      </c>
      <c r="T94" s="82" t="s">
        <v>703</v>
      </c>
      <c r="U94" s="82">
        <v>43</v>
      </c>
      <c r="V94" s="83" t="s">
        <v>704</v>
      </c>
    </row>
    <row r="95" spans="18:22">
      <c r="R95" s="386"/>
      <c r="S95" s="82" t="s">
        <v>705</v>
      </c>
      <c r="T95" s="82" t="s">
        <v>706</v>
      </c>
      <c r="U95" s="82">
        <v>43</v>
      </c>
      <c r="V95" s="83" t="s">
        <v>704</v>
      </c>
    </row>
    <row r="96" spans="18:22" ht="26.4">
      <c r="R96" s="386"/>
      <c r="S96" s="82" t="s">
        <v>705</v>
      </c>
      <c r="T96" s="82" t="s">
        <v>707</v>
      </c>
      <c r="U96" s="82">
        <v>43</v>
      </c>
      <c r="V96" s="83" t="s">
        <v>708</v>
      </c>
    </row>
    <row r="97" spans="18:22">
      <c r="R97" s="386"/>
      <c r="S97" s="82" t="s">
        <v>694</v>
      </c>
      <c r="T97" s="82" t="s">
        <v>695</v>
      </c>
      <c r="U97" s="82">
        <v>35</v>
      </c>
      <c r="V97" s="83" t="s">
        <v>709</v>
      </c>
    </row>
    <row r="98" spans="18:22">
      <c r="R98" s="386"/>
      <c r="S98" s="84"/>
      <c r="T98" s="84" t="s">
        <v>710</v>
      </c>
      <c r="U98" s="84">
        <v>186</v>
      </c>
      <c r="V98" s="85"/>
    </row>
    <row r="99" spans="18:22" ht="26.4">
      <c r="R99" s="386" t="s">
        <v>711</v>
      </c>
      <c r="S99" s="82" t="s">
        <v>712</v>
      </c>
      <c r="T99" s="82" t="s">
        <v>689</v>
      </c>
      <c r="U99" s="82">
        <v>33</v>
      </c>
      <c r="V99" s="83" t="s">
        <v>713</v>
      </c>
    </row>
    <row r="100" spans="18:22">
      <c r="R100" s="386"/>
      <c r="S100" s="82" t="s">
        <v>712</v>
      </c>
      <c r="T100" s="82" t="s">
        <v>689</v>
      </c>
      <c r="U100" s="82">
        <v>34</v>
      </c>
      <c r="V100" s="83" t="s">
        <v>714</v>
      </c>
    </row>
    <row r="101" spans="18:22">
      <c r="R101" s="386"/>
      <c r="S101" s="82" t="s">
        <v>675</v>
      </c>
      <c r="T101" s="82" t="s">
        <v>715</v>
      </c>
      <c r="U101" s="82">
        <v>30</v>
      </c>
      <c r="V101" s="83" t="s">
        <v>716</v>
      </c>
    </row>
    <row r="102" spans="18:22">
      <c r="R102" s="386"/>
      <c r="S102" s="84"/>
      <c r="T102" s="84" t="s">
        <v>717</v>
      </c>
      <c r="U102" s="84">
        <v>97</v>
      </c>
      <c r="V102" s="86"/>
    </row>
  </sheetData>
  <mergeCells count="39">
    <mergeCell ref="B75:B76"/>
    <mergeCell ref="C75:C76"/>
    <mergeCell ref="D75:D76"/>
    <mergeCell ref="E75:E76"/>
    <mergeCell ref="J75:J76"/>
    <mergeCell ref="E73:E74"/>
    <mergeCell ref="J73:J74"/>
    <mergeCell ref="B70:B72"/>
    <mergeCell ref="C70:C72"/>
    <mergeCell ref="D70:D72"/>
    <mergeCell ref="E70:E72"/>
    <mergeCell ref="J70:J72"/>
    <mergeCell ref="R92:R98"/>
    <mergeCell ref="R99:R102"/>
    <mergeCell ref="B59:B62"/>
    <mergeCell ref="C59:C62"/>
    <mergeCell ref="D59:D62"/>
    <mergeCell ref="E59:E62"/>
    <mergeCell ref="R83:R91"/>
    <mergeCell ref="J59:J62"/>
    <mergeCell ref="B63:B69"/>
    <mergeCell ref="C63:C69"/>
    <mergeCell ref="D63:D69"/>
    <mergeCell ref="E63:E69"/>
    <mergeCell ref="J63:J69"/>
    <mergeCell ref="B73:B74"/>
    <mergeCell ref="C73:C74"/>
    <mergeCell ref="D73:D74"/>
    <mergeCell ref="Y54:Z54"/>
    <mergeCell ref="V56:W56"/>
    <mergeCell ref="T67:U67"/>
    <mergeCell ref="V67:Y67"/>
    <mergeCell ref="Y71:Y75"/>
    <mergeCell ref="V54:W54"/>
    <mergeCell ref="R24:R25"/>
    <mergeCell ref="R26:R29"/>
    <mergeCell ref="R31:R32"/>
    <mergeCell ref="R36:R38"/>
    <mergeCell ref="R39:R44"/>
  </mergeCells>
  <phoneticPr fontId="6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Report</vt:lpstr>
      <vt:lpstr>valuation</vt:lpstr>
      <vt:lpstr>Financial Info</vt:lpstr>
      <vt:lpstr>EV market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김도협</dc:creator>
  <cp:lastModifiedBy>서민석</cp:lastModifiedBy>
  <dcterms:created xsi:type="dcterms:W3CDTF">2024-06-03T20:36:34Z</dcterms:created>
  <dcterms:modified xsi:type="dcterms:W3CDTF">2024-11-07T06:03:38Z</dcterms:modified>
</cp:coreProperties>
</file>